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18B82CB1-A7E3-47E6-93AB-65CFE486F5EA}" xr6:coauthVersionLast="46" xr6:coauthVersionMax="46" xr10:uidLastSave="{00000000-0000-0000-0000-000000000000}"/>
  <bookViews>
    <workbookView xWindow="-120" yWindow="-120" windowWidth="24240" windowHeight="13140" tabRatio="809" xr2:uid="{00000000-000D-0000-FFFF-FFFF00000000}"/>
  </bookViews>
  <sheets>
    <sheet name="جلد" sheetId="17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جمع درآمدها" sheetId="15" r:id="rId8"/>
  </sheets>
  <definedNames>
    <definedName name="_xlnm.Print_Area" localSheetId="0">جلد!$A$1:$I$16</definedName>
  </definedNames>
  <calcPr calcId="181029"/>
</workbook>
</file>

<file path=xl/calcChain.xml><?xml version="1.0" encoding="utf-8"?>
<calcChain xmlns="http://schemas.openxmlformats.org/spreadsheetml/2006/main">
  <c r="C8" i="15" l="1"/>
  <c r="AN10" i="3"/>
  <c r="AN11" i="3"/>
  <c r="AN12" i="3"/>
  <c r="AN13" i="3"/>
  <c r="AN14" i="3"/>
  <c r="AN15" i="3"/>
  <c r="AN9" i="3"/>
  <c r="AN16" i="3" s="1"/>
  <c r="E8" i="9"/>
  <c r="I8" i="9" s="1"/>
  <c r="AI13" i="3" l="1"/>
  <c r="AP9" i="3"/>
  <c r="AP14" i="3"/>
  <c r="AI14" i="3" s="1"/>
  <c r="AK14" i="3" s="1"/>
  <c r="AP12" i="3"/>
  <c r="AI12" i="3" s="1"/>
  <c r="AK12" i="3" s="1"/>
  <c r="AP10" i="3"/>
  <c r="AI10" i="3" s="1"/>
  <c r="AK10" i="3" s="1"/>
  <c r="AI9" i="3"/>
  <c r="AP15" i="3"/>
  <c r="AI15" i="3" s="1"/>
  <c r="AK15" i="3" s="1"/>
  <c r="AP13" i="3"/>
  <c r="AP11" i="3"/>
  <c r="AI11" i="3" s="1"/>
  <c r="AK11" i="3" s="1"/>
  <c r="AK13" i="3"/>
  <c r="AK9" i="3"/>
  <c r="E9" i="9"/>
  <c r="I9" i="9" s="1"/>
  <c r="E10" i="9"/>
  <c r="E11" i="9"/>
  <c r="I11" i="9" s="1"/>
  <c r="E12" i="9"/>
  <c r="E13" i="9"/>
  <c r="I13" i="9" s="1"/>
  <c r="E14" i="9"/>
  <c r="M9" i="9"/>
  <c r="Q9" i="9" s="1"/>
  <c r="M10" i="9"/>
  <c r="Q10" i="9" s="1"/>
  <c r="M11" i="9"/>
  <c r="Q11" i="9" s="1"/>
  <c r="M12" i="9"/>
  <c r="Q12" i="9" s="1"/>
  <c r="M13" i="9"/>
  <c r="M14" i="9"/>
  <c r="Q14" i="9" s="1"/>
  <c r="M8" i="9"/>
  <c r="Q8" i="9" s="1"/>
  <c r="I10" i="9"/>
  <c r="I12" i="9"/>
  <c r="I14" i="9"/>
  <c r="O15" i="9"/>
  <c r="Q13" i="9"/>
  <c r="AP16" i="3" l="1"/>
  <c r="I15" i="9"/>
  <c r="M15" i="9"/>
  <c r="Q15" i="12"/>
  <c r="O15" i="12"/>
  <c r="M15" i="12"/>
  <c r="K15" i="12"/>
  <c r="I15" i="12"/>
  <c r="G15" i="12"/>
  <c r="E15" i="12"/>
  <c r="C15" i="12"/>
  <c r="Q15" i="9"/>
  <c r="G15" i="9"/>
  <c r="E15" i="9"/>
  <c r="S10" i="6"/>
  <c r="Q10" i="6"/>
  <c r="O10" i="6"/>
  <c r="M10" i="6"/>
  <c r="K10" i="6"/>
  <c r="AK16" i="3"/>
  <c r="AI16" i="3"/>
  <c r="AG16" i="3"/>
  <c r="AA16" i="3"/>
  <c r="W16" i="3"/>
  <c r="S16" i="3"/>
  <c r="Q16" i="3"/>
  <c r="C10" i="15" l="1"/>
  <c r="E8" i="15" s="1"/>
  <c r="E10" i="15" s="1"/>
  <c r="G8" i="15"/>
  <c r="G10" i="15" s="1"/>
</calcChain>
</file>

<file path=xl/sharedStrings.xml><?xml version="1.0" encoding="utf-8"?>
<sst xmlns="http://schemas.openxmlformats.org/spreadsheetml/2006/main" count="285" uniqueCount="88">
  <si>
    <t>صندوق سرمایه گذاری خصوصی ثروت آفرین فیروزه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</si>
  <si>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</si>
  <si>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</si>
  <si>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</si>
  <si>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</si>
  <si>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</si>
  <si>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</si>
  <si>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</si>
  <si>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</si>
  <si>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</si>
  <si>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</si>
  <si>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</si>
  <si>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</si>
  <si>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</si>
  <si>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</si>
  <si>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</si>
  <si>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</si>
  <si>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</si>
  <si>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</si>
  <si>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</si>
  <si>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</si>
  <si>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</si>
  <si>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</si>
  <si>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</si>
  <si>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</si>
  <si>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</si>
  <si>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</si>
  <si>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</si>
  <si>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</si>
  <si>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</si>
  <si>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</si>
  <si>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</si>
  <si>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</si>
  <si>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</si>
  <si>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</si>
  <si>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</si>
  <si>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</si>
  <si>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</si>
  <si>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</si>
  <si>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</si>
  <si>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</si>
  <si>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</si>
  <si>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</si>
  <si>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</si>
  <si>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</si>
  <si>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</si>
  <si>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</si>
  <si>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</si>
  <si>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</si>
  <si>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</si>
  <si>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</si>
  <si>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</si>
  <si>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</si>
  <si>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</si>
  <si>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</si>
  <si>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</si>
  <si>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</si>
  <si>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</si>
  <si>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</si>
  <si>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</si>
  <si>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</si>
  <si>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</si>
  <si>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</si>
  <si>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</si>
  <si>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</si>
  <si>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</si>
  <si>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</si>
  <si>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</si>
  <si>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</si>
  <si>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</si>
  <si>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</si>
  <si>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</si>
  <si>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</si>
  <si>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</si>
  <si>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</si>
  <si>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</si>
  <si>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</si>
  <si>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</si>
  <si>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</si>
  <si>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</si>
  <si>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</si>
  <si>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</si>
  <si>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</si>
  <si>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</si>
  <si>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</si>
  <si>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برای ماه منتهی به 31 اردیبهشت ماه 1400</t>
  </si>
  <si>
    <t>کارمزد</t>
  </si>
  <si>
    <t>قیمت بازار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</si>
</sst>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_-;[Red]\(#,###\)"/>
    <numFmt numFmtId="165" formatCode="_ * #,##0_-_ ;_ * #,##0\-_ ;_ * &quot;-&quot;??_-_ ;_ @_ "/>
  </numFmts>
  <fonts count="10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4DD82DE4-F838-4662-85A7-4A9843B6F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207497</xdr:colOff>
      <xdr:row>9</xdr:row>
      <xdr:rowOff>171450</xdr:rowOff>
    </xdr:from>
    <xdr:to>
      <xdr:col>6</xdr:col>
      <xdr:colOff>736390</xdr:colOff>
      <xdr:row>11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D056B4-E833-45F9-B993-86408323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86835" y="5505450"/>
          <a:ext cx="2300543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EFE8-5E79-4C3E-8C75-E648DA7EFA91}">
  <dimension ref="A6:I14"/>
  <sheetViews>
    <sheetView rightToLeft="1" tabSelected="1" view="pageBreakPreview" zoomScaleNormal="100" workbookViewId="0">
      <selection activeCell="A15" sqref="A15"/>
    </sheetView>
  </sheetViews>
  <sheetFormatPr defaultColWidth="8.85546875" defaultRowHeight="15" x14ac:dyDescent="0.25"/>
  <cols>
    <col min="1" max="1" width="3.42578125" style="14" customWidth="1"/>
    <col min="2" max="6" width="8.85546875" style="14"/>
    <col min="7" max="7" width="19.28515625" style="14" customWidth="1"/>
    <col min="8" max="16384" width="8.85546875" style="14"/>
  </cols>
  <sheetData>
    <row r="6" spans="1:9" ht="145.5" customHeight="1" x14ac:dyDescent="0.25">
      <c r="A6" s="17" t="s">
        <v>84</v>
      </c>
      <c r="B6" s="17"/>
      <c r="C6" s="17"/>
      <c r="D6" s="17"/>
      <c r="E6" s="17"/>
      <c r="F6" s="17"/>
      <c r="G6" s="17"/>
      <c r="H6" s="17"/>
      <c r="I6" s="17"/>
    </row>
    <row r="7" spans="1:9" ht="49.5" customHeight="1" x14ac:dyDescent="0.25">
      <c r="A7" s="15"/>
      <c r="B7" s="15"/>
      <c r="C7" s="15"/>
      <c r="D7" s="15"/>
      <c r="E7" s="15"/>
      <c r="F7" s="15"/>
      <c r="G7" s="15"/>
      <c r="H7" s="16"/>
    </row>
    <row r="8" spans="1:9" ht="58.5" customHeight="1" x14ac:dyDescent="0.25">
      <c r="A8" s="15"/>
      <c r="B8" s="15"/>
      <c r="C8" s="15"/>
      <c r="D8" s="15"/>
      <c r="E8" s="15"/>
      <c r="F8" s="15"/>
      <c r="G8" s="15"/>
      <c r="H8" s="16"/>
    </row>
    <row r="9" spans="1:9" ht="91.5" customHeight="1" x14ac:dyDescent="0.25">
      <c r="A9" s="15"/>
      <c r="B9" s="15"/>
      <c r="C9" s="15"/>
      <c r="D9" s="15"/>
      <c r="E9" s="15"/>
      <c r="F9" s="15"/>
      <c r="G9" s="15"/>
      <c r="H9" s="16"/>
    </row>
    <row r="10" spans="1:9" ht="57" x14ac:dyDescent="0.25">
      <c r="A10" s="15"/>
      <c r="B10" s="15"/>
      <c r="C10" s="15"/>
      <c r="D10" s="15"/>
      <c r="E10" s="15"/>
      <c r="F10" s="15"/>
      <c r="G10" s="15"/>
      <c r="H10" s="16"/>
    </row>
    <row r="11" spans="1:9" ht="57" x14ac:dyDescent="0.25">
      <c r="A11" s="15"/>
      <c r="B11" s="15"/>
      <c r="C11" s="15"/>
      <c r="D11" s="15"/>
      <c r="E11" s="15"/>
      <c r="F11" s="15"/>
      <c r="G11" s="15"/>
      <c r="H11" s="16"/>
    </row>
    <row r="12" spans="1:9" ht="108" customHeight="1" x14ac:dyDescent="0.25">
      <c r="A12" s="15"/>
      <c r="B12" s="15"/>
      <c r="C12" s="15"/>
      <c r="D12" s="15"/>
      <c r="E12" s="15"/>
      <c r="F12" s="15"/>
      <c r="G12" s="15"/>
      <c r="H12" s="16"/>
    </row>
    <row r="14" spans="1:9" ht="30" customHeight="1" x14ac:dyDescent="0.25">
      <c r="A14" s="18" t="s">
        <v>85</v>
      </c>
      <c r="B14" s="18"/>
      <c r="C14" s="18"/>
      <c r="D14" s="18"/>
      <c r="E14" s="18"/>
      <c r="F14" s="18"/>
      <c r="G14" s="18"/>
      <c r="H14" s="18"/>
      <c r="I14" s="1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P19"/>
  <sheetViews>
    <sheetView rightToLeft="1" topLeftCell="B1" zoomScale="70" zoomScaleNormal="70" workbookViewId="0">
      <selection activeCell="C24" sqref="C21:AE24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8.5703125" style="1" customWidth="1"/>
    <col min="4" max="4" width="1" style="1" customWidth="1"/>
    <col min="5" max="5" width="15.42578125" style="1" customWidth="1"/>
    <col min="6" max="6" width="1" style="1" customWidth="1"/>
    <col min="7" max="7" width="15.85546875" style="1" customWidth="1"/>
    <col min="8" max="8" width="1" style="1" customWidth="1"/>
    <col min="9" max="9" width="19.42578125" style="1" customWidth="1"/>
    <col min="10" max="10" width="1" style="1" customWidth="1"/>
    <col min="11" max="11" width="11.5703125" style="1" customWidth="1"/>
    <col min="12" max="12" width="1" style="1" customWidth="1"/>
    <col min="13" max="13" width="11.7109375" style="1" customWidth="1"/>
    <col min="14" max="14" width="1" style="1" customWidth="1"/>
    <col min="15" max="15" width="9.140625" style="1" customWidth="1"/>
    <col min="16" max="16" width="1" style="1" customWidth="1"/>
    <col min="17" max="17" width="18.85546875" style="1" customWidth="1"/>
    <col min="18" max="18" width="1" style="1" customWidth="1"/>
    <col min="19" max="19" width="23.7109375" style="1" customWidth="1"/>
    <col min="20" max="20" width="1" style="1" customWidth="1"/>
    <col min="21" max="21" width="7.7109375" style="1" customWidth="1"/>
    <col min="22" max="22" width="1" style="1" customWidth="1"/>
    <col min="23" max="23" width="14.42578125" style="1" customWidth="1"/>
    <col min="24" max="24" width="1" style="1" customWidth="1"/>
    <col min="25" max="25" width="7.7109375" style="1" customWidth="1"/>
    <col min="26" max="26" width="1" style="1" customWidth="1"/>
    <col min="27" max="27" width="14.7109375" style="1" customWidth="1"/>
    <col min="28" max="28" width="1" style="1" customWidth="1"/>
    <col min="29" max="29" width="9.140625" style="1" bestFit="1" customWidth="1"/>
    <col min="30" max="30" width="1" style="1" customWidth="1"/>
    <col min="31" max="31" width="16" style="1" customWidth="1"/>
    <col min="32" max="32" width="1" style="1" customWidth="1"/>
    <col min="33" max="33" width="21.285156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25.140625" style="1" customWidth="1"/>
    <col min="38" max="38" width="1" style="1" customWidth="1"/>
    <col min="39" max="39" width="9.140625" style="1" customWidth="1"/>
    <col min="40" max="40" width="21.42578125" style="1" hidden="1" customWidth="1"/>
    <col min="41" max="41" width="1.5703125" style="1" hidden="1" customWidth="1"/>
    <col min="42" max="42" width="19.5703125" style="1" hidden="1" customWidth="1"/>
    <col min="43" max="16384" width="9.140625" style="1"/>
  </cols>
  <sheetData>
    <row r="2" spans="1:42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42" ht="3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42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42" ht="30" x14ac:dyDescent="0.25">
      <c r="A6" s="22" t="s">
        <v>15</v>
      </c>
      <c r="B6" s="22" t="s">
        <v>15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2" t="s">
        <v>15</v>
      </c>
      <c r="M6" s="22" t="s">
        <v>15</v>
      </c>
      <c r="O6" s="22" t="s">
        <v>4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42" ht="30" customHeight="1" x14ac:dyDescent="0.25">
      <c r="A7" s="20" t="s">
        <v>16</v>
      </c>
      <c r="B7" s="9"/>
      <c r="C7" s="20" t="s">
        <v>17</v>
      </c>
      <c r="D7" s="9"/>
      <c r="E7" s="20" t="s">
        <v>18</v>
      </c>
      <c r="F7" s="9"/>
      <c r="G7" s="20" t="s">
        <v>19</v>
      </c>
      <c r="H7" s="9"/>
      <c r="I7" s="20" t="s">
        <v>20</v>
      </c>
      <c r="J7" s="9"/>
      <c r="K7" s="20" t="s">
        <v>21</v>
      </c>
      <c r="L7" s="9"/>
      <c r="M7" s="20" t="s">
        <v>14</v>
      </c>
      <c r="N7" s="9"/>
      <c r="O7" s="20" t="s">
        <v>7</v>
      </c>
      <c r="P7" s="9"/>
      <c r="Q7" s="20" t="s">
        <v>8</v>
      </c>
      <c r="R7" s="9"/>
      <c r="S7" s="20" t="s">
        <v>9</v>
      </c>
      <c r="T7" s="9"/>
      <c r="U7" s="21" t="s">
        <v>10</v>
      </c>
      <c r="V7" s="21" t="s">
        <v>10</v>
      </c>
      <c r="W7" s="21" t="s">
        <v>10</v>
      </c>
      <c r="X7" s="9"/>
      <c r="Y7" s="21" t="s">
        <v>11</v>
      </c>
      <c r="Z7" s="21" t="s">
        <v>11</v>
      </c>
      <c r="AA7" s="21" t="s">
        <v>11</v>
      </c>
      <c r="AB7" s="9"/>
      <c r="AC7" s="20" t="s">
        <v>7</v>
      </c>
      <c r="AD7" s="9"/>
      <c r="AE7" s="20" t="s">
        <v>22</v>
      </c>
      <c r="AF7" s="9"/>
      <c r="AG7" s="20" t="s">
        <v>8</v>
      </c>
      <c r="AH7" s="9"/>
      <c r="AI7" s="20" t="s">
        <v>9</v>
      </c>
      <c r="AJ7" s="9"/>
      <c r="AK7" s="20" t="s">
        <v>12</v>
      </c>
    </row>
    <row r="8" spans="1:42" ht="56.25" customHeight="1" x14ac:dyDescent="0.25">
      <c r="A8" s="21" t="s">
        <v>16</v>
      </c>
      <c r="B8" s="9"/>
      <c r="C8" s="21" t="s">
        <v>17</v>
      </c>
      <c r="D8" s="9"/>
      <c r="E8" s="21" t="s">
        <v>18</v>
      </c>
      <c r="F8" s="9"/>
      <c r="G8" s="21" t="s">
        <v>19</v>
      </c>
      <c r="H8" s="9"/>
      <c r="I8" s="21" t="s">
        <v>20</v>
      </c>
      <c r="J8" s="9"/>
      <c r="K8" s="21" t="s">
        <v>21</v>
      </c>
      <c r="L8" s="9"/>
      <c r="M8" s="21" t="s">
        <v>14</v>
      </c>
      <c r="N8" s="9"/>
      <c r="O8" s="21" t="s">
        <v>7</v>
      </c>
      <c r="P8" s="9"/>
      <c r="Q8" s="21" t="s">
        <v>8</v>
      </c>
      <c r="R8" s="9"/>
      <c r="S8" s="21" t="s">
        <v>9</v>
      </c>
      <c r="T8" s="9"/>
      <c r="U8" s="21" t="s">
        <v>7</v>
      </c>
      <c r="V8" s="9"/>
      <c r="W8" s="21" t="s">
        <v>8</v>
      </c>
      <c r="X8" s="9"/>
      <c r="Y8" s="21" t="s">
        <v>7</v>
      </c>
      <c r="Z8" s="9"/>
      <c r="AA8" s="21" t="s">
        <v>13</v>
      </c>
      <c r="AB8" s="9"/>
      <c r="AC8" s="21" t="s">
        <v>7</v>
      </c>
      <c r="AD8" s="9"/>
      <c r="AE8" s="21" t="s">
        <v>22</v>
      </c>
      <c r="AF8" s="9"/>
      <c r="AG8" s="21" t="s">
        <v>8</v>
      </c>
      <c r="AH8" s="9"/>
      <c r="AI8" s="21" t="s">
        <v>9</v>
      </c>
      <c r="AJ8" s="9"/>
      <c r="AK8" s="21" t="s">
        <v>12</v>
      </c>
      <c r="AN8" s="1" t="s">
        <v>69</v>
      </c>
      <c r="AP8" s="1" t="s">
        <v>86</v>
      </c>
    </row>
    <row r="9" spans="1:42" ht="21" x14ac:dyDescent="0.25">
      <c r="A9" s="2" t="s">
        <v>23</v>
      </c>
      <c r="C9" s="1" t="s">
        <v>24</v>
      </c>
      <c r="E9" s="1" t="s">
        <v>24</v>
      </c>
      <c r="G9" s="1" t="s">
        <v>25</v>
      </c>
      <c r="I9" s="1" t="s">
        <v>26</v>
      </c>
      <c r="K9" s="3">
        <v>0</v>
      </c>
      <c r="M9" s="3">
        <v>0</v>
      </c>
      <c r="O9" s="3">
        <v>112444</v>
      </c>
      <c r="Q9" s="3">
        <v>65985069572</v>
      </c>
      <c r="S9" s="3">
        <v>65973109778.140076</v>
      </c>
      <c r="U9" s="3">
        <v>0</v>
      </c>
      <c r="W9" s="3">
        <v>0</v>
      </c>
      <c r="Y9" s="3">
        <v>0</v>
      </c>
      <c r="AA9" s="3">
        <v>0</v>
      </c>
      <c r="AC9" s="3">
        <v>112444</v>
      </c>
      <c r="AE9" s="3">
        <v>605145</v>
      </c>
      <c r="AG9" s="3">
        <v>65985069572</v>
      </c>
      <c r="AI9" s="3">
        <f>AN9-AP9</f>
        <v>68032591237.456123</v>
      </c>
      <c r="AK9" s="4">
        <f>AI9/1007667130220</f>
        <v>6.7514945359587977E-2</v>
      </c>
      <c r="AN9" s="10">
        <f>AC9*AE9</f>
        <v>68044924380</v>
      </c>
      <c r="AO9" s="10"/>
      <c r="AP9" s="10">
        <f>AN9*0.00018125</f>
        <v>12333142.543875</v>
      </c>
    </row>
    <row r="10" spans="1:42" ht="21" x14ac:dyDescent="0.25">
      <c r="A10" s="2" t="s">
        <v>27</v>
      </c>
      <c r="C10" s="1" t="s">
        <v>24</v>
      </c>
      <c r="E10" s="1" t="s">
        <v>24</v>
      </c>
      <c r="G10" s="1" t="s">
        <v>28</v>
      </c>
      <c r="I10" s="1" t="s">
        <v>29</v>
      </c>
      <c r="K10" s="3">
        <v>0</v>
      </c>
      <c r="M10" s="3">
        <v>0</v>
      </c>
      <c r="O10" s="3">
        <v>20000</v>
      </c>
      <c r="Q10" s="3">
        <v>14999795538</v>
      </c>
      <c r="S10" s="3">
        <v>14997076825.058737</v>
      </c>
      <c r="U10" s="3">
        <v>0</v>
      </c>
      <c r="W10" s="3">
        <v>0</v>
      </c>
      <c r="Y10" s="3">
        <v>0</v>
      </c>
      <c r="AA10" s="3">
        <v>0</v>
      </c>
      <c r="AC10" s="3">
        <v>20000</v>
      </c>
      <c r="AE10" s="3">
        <v>767026</v>
      </c>
      <c r="AG10" s="3">
        <v>14999795538</v>
      </c>
      <c r="AI10" s="3">
        <f t="shared" ref="AI10:AI15" si="0">AN10-AP10</f>
        <v>15337739530.75</v>
      </c>
      <c r="AK10" s="4">
        <f t="shared" ref="AK10:AK15" si="1">AI10/1007667130220</f>
        <v>1.5221037851459313E-2</v>
      </c>
      <c r="AN10" s="10">
        <f t="shared" ref="AN10:AN15" si="2">AC10*AE10</f>
        <v>15340520000</v>
      </c>
      <c r="AO10" s="10"/>
      <c r="AP10" s="10">
        <f t="shared" ref="AP10:AP15" si="3">AN10*0.00018125</f>
        <v>2780469.25</v>
      </c>
    </row>
    <row r="11" spans="1:42" ht="21" x14ac:dyDescent="0.25">
      <c r="A11" s="2" t="s">
        <v>30</v>
      </c>
      <c r="C11" s="1" t="s">
        <v>24</v>
      </c>
      <c r="E11" s="1" t="s">
        <v>24</v>
      </c>
      <c r="G11" s="1" t="s">
        <v>31</v>
      </c>
      <c r="I11" s="1" t="s">
        <v>32</v>
      </c>
      <c r="K11" s="3">
        <v>0</v>
      </c>
      <c r="M11" s="3">
        <v>0</v>
      </c>
      <c r="O11" s="3">
        <v>30000</v>
      </c>
      <c r="Q11" s="3">
        <v>17746964928</v>
      </c>
      <c r="S11" s="3">
        <v>17743748290.6068</v>
      </c>
      <c r="U11" s="3">
        <v>0</v>
      </c>
      <c r="W11" s="3">
        <v>0</v>
      </c>
      <c r="Y11" s="3">
        <v>0</v>
      </c>
      <c r="AA11" s="3">
        <v>0</v>
      </c>
      <c r="AC11" s="3">
        <v>30000</v>
      </c>
      <c r="AE11" s="3">
        <v>606122</v>
      </c>
      <c r="AG11" s="3">
        <v>17746964928</v>
      </c>
      <c r="AI11" s="3">
        <f t="shared" si="0"/>
        <v>18180364211.625</v>
      </c>
      <c r="AK11" s="4">
        <f t="shared" si="1"/>
        <v>1.804203359065186E-2</v>
      </c>
      <c r="AN11" s="10">
        <f t="shared" si="2"/>
        <v>18183660000</v>
      </c>
      <c r="AO11" s="10"/>
      <c r="AP11" s="10">
        <f t="shared" si="3"/>
        <v>3295788.375</v>
      </c>
    </row>
    <row r="12" spans="1:42" ht="21" x14ac:dyDescent="0.25">
      <c r="A12" s="2" t="s">
        <v>33</v>
      </c>
      <c r="C12" s="1" t="s">
        <v>24</v>
      </c>
      <c r="E12" s="1" t="s">
        <v>24</v>
      </c>
      <c r="G12" s="1" t="s">
        <v>34</v>
      </c>
      <c r="I12" s="1" t="s">
        <v>35</v>
      </c>
      <c r="K12" s="3">
        <v>0</v>
      </c>
      <c r="M12" s="3">
        <v>0</v>
      </c>
      <c r="O12" s="3">
        <v>50000</v>
      </c>
      <c r="Q12" s="3">
        <v>34556262186</v>
      </c>
      <c r="S12" s="3">
        <v>34549998863.47879</v>
      </c>
      <c r="U12" s="3">
        <v>0</v>
      </c>
      <c r="W12" s="3">
        <v>0</v>
      </c>
      <c r="Y12" s="3">
        <v>0</v>
      </c>
      <c r="AA12" s="3">
        <v>0</v>
      </c>
      <c r="AC12" s="3">
        <v>50000</v>
      </c>
      <c r="AE12" s="3">
        <v>708270</v>
      </c>
      <c r="AG12" s="3">
        <v>34556262186</v>
      </c>
      <c r="AI12" s="3">
        <f t="shared" si="0"/>
        <v>35407081303.125</v>
      </c>
      <c r="AK12" s="4">
        <f t="shared" si="1"/>
        <v>3.513767616434478E-2</v>
      </c>
      <c r="AN12" s="10">
        <f t="shared" si="2"/>
        <v>35413500000</v>
      </c>
      <c r="AO12" s="10"/>
      <c r="AP12" s="10">
        <f t="shared" si="3"/>
        <v>6418696.875</v>
      </c>
    </row>
    <row r="13" spans="1:42" ht="21" x14ac:dyDescent="0.25">
      <c r="A13" s="2" t="s">
        <v>36</v>
      </c>
      <c r="C13" s="1" t="s">
        <v>24</v>
      </c>
      <c r="E13" s="1" t="s">
        <v>24</v>
      </c>
      <c r="G13" s="1" t="s">
        <v>37</v>
      </c>
      <c r="I13" s="1" t="s">
        <v>38</v>
      </c>
      <c r="K13" s="3">
        <v>0</v>
      </c>
      <c r="M13" s="3">
        <v>0</v>
      </c>
      <c r="O13" s="3">
        <v>100000</v>
      </c>
      <c r="Q13" s="3">
        <v>60010874990</v>
      </c>
      <c r="S13" s="3">
        <v>59999998018.908066</v>
      </c>
      <c r="U13" s="3">
        <v>0</v>
      </c>
      <c r="W13" s="3">
        <v>0</v>
      </c>
      <c r="Y13" s="3">
        <v>0</v>
      </c>
      <c r="AA13" s="3">
        <v>0</v>
      </c>
      <c r="AC13" s="3">
        <v>100000</v>
      </c>
      <c r="AE13" s="3">
        <v>619233</v>
      </c>
      <c r="AG13" s="3">
        <v>60010874990</v>
      </c>
      <c r="AI13" s="3">
        <f t="shared" si="0"/>
        <v>61912076401.875</v>
      </c>
      <c r="AK13" s="4">
        <f t="shared" si="1"/>
        <v>6.1441000252095132E-2</v>
      </c>
      <c r="AN13" s="10">
        <f t="shared" si="2"/>
        <v>61923300000</v>
      </c>
      <c r="AO13" s="10"/>
      <c r="AP13" s="10">
        <f t="shared" si="3"/>
        <v>11223598.125</v>
      </c>
    </row>
    <row r="14" spans="1:42" ht="21" x14ac:dyDescent="0.25">
      <c r="A14" s="2" t="s">
        <v>39</v>
      </c>
      <c r="C14" s="1" t="s">
        <v>24</v>
      </c>
      <c r="E14" s="1" t="s">
        <v>24</v>
      </c>
      <c r="G14" s="1" t="s">
        <v>37</v>
      </c>
      <c r="I14" s="1" t="s">
        <v>40</v>
      </c>
      <c r="K14" s="3">
        <v>0</v>
      </c>
      <c r="M14" s="3">
        <v>0</v>
      </c>
      <c r="O14" s="3">
        <v>153440</v>
      </c>
      <c r="Q14" s="3">
        <v>93092825263</v>
      </c>
      <c r="S14" s="3">
        <v>93075952188.421082</v>
      </c>
      <c r="U14" s="3">
        <v>0</v>
      </c>
      <c r="W14" s="3">
        <v>0</v>
      </c>
      <c r="Y14" s="3">
        <v>0</v>
      </c>
      <c r="AA14" s="3">
        <v>0</v>
      </c>
      <c r="AC14" s="3">
        <v>153440</v>
      </c>
      <c r="AE14" s="3">
        <v>626929</v>
      </c>
      <c r="AG14" s="3">
        <v>93092825263</v>
      </c>
      <c r="AI14" s="3">
        <f t="shared" si="0"/>
        <v>96178550237.580994</v>
      </c>
      <c r="AK14" s="4">
        <f t="shared" si="1"/>
        <v>9.5446747594696985E-2</v>
      </c>
      <c r="AN14" s="10">
        <f t="shared" si="2"/>
        <v>96195985760</v>
      </c>
      <c r="AO14" s="10"/>
      <c r="AP14" s="10">
        <f t="shared" si="3"/>
        <v>17435522.419</v>
      </c>
    </row>
    <row r="15" spans="1:42" ht="21" x14ac:dyDescent="0.25">
      <c r="A15" s="2" t="s">
        <v>41</v>
      </c>
      <c r="C15" s="1" t="s">
        <v>24</v>
      </c>
      <c r="E15" s="1" t="s">
        <v>24</v>
      </c>
      <c r="G15" s="1" t="s">
        <v>42</v>
      </c>
      <c r="I15" s="1" t="s">
        <v>43</v>
      </c>
      <c r="K15" s="3">
        <v>0</v>
      </c>
      <c r="M15" s="3">
        <v>0</v>
      </c>
      <c r="O15" s="3">
        <v>100000</v>
      </c>
      <c r="Q15" s="3">
        <v>63602423976</v>
      </c>
      <c r="S15" s="3">
        <v>63590896036.65435</v>
      </c>
      <c r="U15" s="3">
        <v>0</v>
      </c>
      <c r="W15" s="3">
        <v>0</v>
      </c>
      <c r="Y15" s="3">
        <v>0</v>
      </c>
      <c r="AA15" s="3">
        <v>0</v>
      </c>
      <c r="AC15" s="3">
        <v>100000</v>
      </c>
      <c r="AE15" s="3">
        <v>657901</v>
      </c>
      <c r="AG15" s="3">
        <v>63602423976</v>
      </c>
      <c r="AI15" s="3">
        <f t="shared" si="0"/>
        <v>65778175544.375</v>
      </c>
      <c r="AK15" s="4">
        <f t="shared" si="1"/>
        <v>6.5277683047986201E-2</v>
      </c>
      <c r="AN15" s="10">
        <f t="shared" si="2"/>
        <v>65790100000</v>
      </c>
      <c r="AO15" s="10"/>
      <c r="AP15" s="10">
        <f t="shared" si="3"/>
        <v>11924455.625</v>
      </c>
    </row>
    <row r="16" spans="1:42" ht="19.5" thickBot="1" x14ac:dyDescent="0.3">
      <c r="Q16" s="6">
        <f>SUM(Q9:Q15)</f>
        <v>349994216453</v>
      </c>
      <c r="S16" s="6">
        <f>SUM(S9:S15)</f>
        <v>349930780001.26788</v>
      </c>
      <c r="W16" s="6">
        <f>SUM(W9:W15)</f>
        <v>0</v>
      </c>
      <c r="AA16" s="6">
        <f>SUM(AA9:AA15)</f>
        <v>0</v>
      </c>
      <c r="AE16" s="12"/>
      <c r="AG16" s="6">
        <f>SUM(AG9:AG15)</f>
        <v>349994216453</v>
      </c>
      <c r="AI16" s="6">
        <f>SUM(AI9:AI15)</f>
        <v>360826578466.78711</v>
      </c>
      <c r="AK16" s="5">
        <f>SUM(AK9:AK15)</f>
        <v>0.35808112386082225</v>
      </c>
      <c r="AN16" s="11">
        <f>SUM(AN9:AN15)</f>
        <v>360891990140</v>
      </c>
      <c r="AO16" s="10"/>
      <c r="AP16" s="11">
        <f>SUM(AP9:AP15)</f>
        <v>65411673.212875001</v>
      </c>
    </row>
    <row r="17" spans="33:33" ht="19.5" thickTop="1" x14ac:dyDescent="0.25"/>
    <row r="19" spans="33:33" x14ac:dyDescent="0.25">
      <c r="AG19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A8" sqref="A8:Q9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10.5703125" style="1" customWidth="1"/>
    <col min="16" max="16" width="1" style="1" customWidth="1"/>
    <col min="17" max="17" width="12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25">
      <c r="A6" s="23" t="s">
        <v>45</v>
      </c>
      <c r="C6" s="22" t="s">
        <v>46</v>
      </c>
      <c r="D6" s="22" t="s">
        <v>46</v>
      </c>
      <c r="E6" s="22" t="s">
        <v>46</v>
      </c>
      <c r="F6" s="22" t="s">
        <v>46</v>
      </c>
      <c r="G6" s="22" t="s">
        <v>46</v>
      </c>
      <c r="H6" s="22" t="s">
        <v>46</v>
      </c>
      <c r="I6" s="22" t="s">
        <v>46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30" x14ac:dyDescent="0.25">
      <c r="A7" s="22" t="s">
        <v>45</v>
      </c>
      <c r="C7" s="22" t="s">
        <v>47</v>
      </c>
      <c r="E7" s="22" t="s">
        <v>48</v>
      </c>
      <c r="G7" s="22" t="s">
        <v>49</v>
      </c>
      <c r="I7" s="22" t="s">
        <v>21</v>
      </c>
      <c r="K7" s="22" t="s">
        <v>50</v>
      </c>
      <c r="M7" s="22" t="s">
        <v>51</v>
      </c>
      <c r="O7" s="22" t="s">
        <v>52</v>
      </c>
      <c r="Q7" s="22" t="s">
        <v>50</v>
      </c>
      <c r="S7" s="22" t="s">
        <v>44</v>
      </c>
    </row>
    <row r="8" spans="1:19" ht="21" x14ac:dyDescent="0.25">
      <c r="A8" s="2" t="s">
        <v>53</v>
      </c>
      <c r="C8" s="1" t="s">
        <v>54</v>
      </c>
      <c r="E8" s="1" t="s">
        <v>55</v>
      </c>
      <c r="G8" s="1" t="s">
        <v>56</v>
      </c>
      <c r="I8" s="1">
        <v>0</v>
      </c>
      <c r="K8" s="3">
        <v>347399820</v>
      </c>
      <c r="M8" s="3">
        <v>0</v>
      </c>
      <c r="O8" s="3">
        <v>0</v>
      </c>
      <c r="Q8" s="3">
        <v>347399820</v>
      </c>
      <c r="S8" s="4">
        <v>2.9999999999999997E-4</v>
      </c>
    </row>
    <row r="9" spans="1:19" ht="21" x14ac:dyDescent="0.25">
      <c r="A9" s="2" t="s">
        <v>53</v>
      </c>
      <c r="C9" s="1" t="s">
        <v>57</v>
      </c>
      <c r="E9" s="1" t="s">
        <v>58</v>
      </c>
      <c r="G9" s="1" t="s">
        <v>56</v>
      </c>
      <c r="I9" s="1">
        <v>0</v>
      </c>
      <c r="K9" s="3">
        <v>956246</v>
      </c>
      <c r="M9" s="3">
        <v>6429</v>
      </c>
      <c r="O9" s="3">
        <v>10000</v>
      </c>
      <c r="Q9" s="3">
        <v>952675</v>
      </c>
      <c r="S9" s="4">
        <v>0</v>
      </c>
    </row>
    <row r="10" spans="1:19" ht="19.5" thickBot="1" x14ac:dyDescent="0.3">
      <c r="K10" s="6">
        <f>SUM(K8:K9)</f>
        <v>348356066</v>
      </c>
      <c r="M10" s="6">
        <f>SUM(M8:M9)</f>
        <v>6429</v>
      </c>
      <c r="O10" s="6">
        <f>SUM(O8:O9)</f>
        <v>10000</v>
      </c>
      <c r="Q10" s="6">
        <f>SUM(Q8:Q9)</f>
        <v>348352495</v>
      </c>
      <c r="S10" s="5">
        <f>SUM(S8:S9)</f>
        <v>2.9999999999999997E-4</v>
      </c>
    </row>
    <row r="11" spans="1:19" ht="19.5" thickTop="1" x14ac:dyDescent="0.25"/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G18" sqref="G18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30" x14ac:dyDescent="0.25">
      <c r="A6" s="22" t="s">
        <v>60</v>
      </c>
      <c r="B6" s="22" t="s">
        <v>60</v>
      </c>
      <c r="C6" s="22" t="s">
        <v>60</v>
      </c>
      <c r="D6" s="22" t="s">
        <v>60</v>
      </c>
      <c r="E6" s="22" t="s">
        <v>60</v>
      </c>
      <c r="F6" s="22" t="s">
        <v>60</v>
      </c>
      <c r="G6" s="22" t="s">
        <v>60</v>
      </c>
      <c r="I6" s="22" t="s">
        <v>61</v>
      </c>
      <c r="J6" s="22" t="s">
        <v>61</v>
      </c>
      <c r="K6" s="22" t="s">
        <v>61</v>
      </c>
      <c r="L6" s="22" t="s">
        <v>61</v>
      </c>
      <c r="M6" s="22" t="s">
        <v>61</v>
      </c>
      <c r="O6" s="22" t="s">
        <v>62</v>
      </c>
      <c r="P6" s="22" t="s">
        <v>62</v>
      </c>
      <c r="Q6" s="22" t="s">
        <v>62</v>
      </c>
      <c r="R6" s="22" t="s">
        <v>62</v>
      </c>
      <c r="S6" s="22" t="s">
        <v>62</v>
      </c>
    </row>
    <row r="7" spans="1:19" ht="30" x14ac:dyDescent="0.25">
      <c r="A7" s="22" t="s">
        <v>63</v>
      </c>
      <c r="C7" s="22" t="s">
        <v>64</v>
      </c>
      <c r="E7" s="22" t="s">
        <v>20</v>
      </c>
      <c r="G7" s="22" t="s">
        <v>21</v>
      </c>
      <c r="I7" s="22" t="s">
        <v>65</v>
      </c>
      <c r="K7" s="22" t="s">
        <v>66</v>
      </c>
      <c r="M7" s="22" t="s">
        <v>67</v>
      </c>
      <c r="O7" s="22" t="s">
        <v>65</v>
      </c>
      <c r="Q7" s="22" t="s">
        <v>66</v>
      </c>
      <c r="S7" s="22" t="s">
        <v>67</v>
      </c>
    </row>
    <row r="8" spans="1:19" ht="21" x14ac:dyDescent="0.25">
      <c r="A8" s="2" t="s">
        <v>53</v>
      </c>
      <c r="C8" s="3">
        <v>11</v>
      </c>
      <c r="E8" s="1" t="s">
        <v>68</v>
      </c>
      <c r="G8" s="1">
        <v>0</v>
      </c>
      <c r="I8" s="3">
        <v>6429</v>
      </c>
      <c r="K8" s="3">
        <v>0</v>
      </c>
      <c r="M8" s="3">
        <v>6429</v>
      </c>
      <c r="O8" s="3">
        <v>12675</v>
      </c>
      <c r="Q8" s="3">
        <v>0</v>
      </c>
      <c r="S8" s="3">
        <v>12675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7"/>
  <sheetViews>
    <sheetView rightToLeft="1" workbookViewId="0">
      <selection activeCell="S1" sqref="S1:S1048576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10.28515625" style="1" hidden="1" customWidth="1"/>
    <col min="20" max="16384" width="9.140625" style="1"/>
  </cols>
  <sheetData>
    <row r="2" spans="1:19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9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9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9" ht="30" x14ac:dyDescent="0.25">
      <c r="A6" s="23" t="s">
        <v>3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H6" s="22" t="s">
        <v>61</v>
      </c>
      <c r="I6" s="22" t="s">
        <v>61</v>
      </c>
      <c r="K6" s="22" t="s">
        <v>62</v>
      </c>
      <c r="L6" s="22" t="s">
        <v>62</v>
      </c>
      <c r="M6" s="22" t="s">
        <v>62</v>
      </c>
      <c r="N6" s="22" t="s">
        <v>62</v>
      </c>
      <c r="O6" s="22" t="s">
        <v>62</v>
      </c>
      <c r="P6" s="22" t="s">
        <v>62</v>
      </c>
      <c r="Q6" s="22" t="s">
        <v>62</v>
      </c>
    </row>
    <row r="7" spans="1:19" ht="30" x14ac:dyDescent="0.25">
      <c r="A7" s="22" t="s">
        <v>3</v>
      </c>
      <c r="C7" s="22" t="s">
        <v>7</v>
      </c>
      <c r="E7" s="22" t="s">
        <v>69</v>
      </c>
      <c r="G7" s="22" t="s">
        <v>70</v>
      </c>
      <c r="I7" s="22" t="s">
        <v>71</v>
      </c>
      <c r="K7" s="22" t="s">
        <v>7</v>
      </c>
      <c r="M7" s="22" t="s">
        <v>69</v>
      </c>
      <c r="O7" s="22" t="s">
        <v>70</v>
      </c>
      <c r="Q7" s="22" t="s">
        <v>71</v>
      </c>
      <c r="S7" s="1" t="s">
        <v>87</v>
      </c>
    </row>
    <row r="8" spans="1:19" ht="21" x14ac:dyDescent="0.25">
      <c r="A8" s="2" t="s">
        <v>23</v>
      </c>
      <c r="C8" s="3">
        <v>112444</v>
      </c>
      <c r="E8" s="3">
        <f>C8*S8</f>
        <v>68044924380</v>
      </c>
      <c r="G8" s="3">
        <v>65985069572</v>
      </c>
      <c r="I8" s="7">
        <f>E8-G8</f>
        <v>2059854808</v>
      </c>
      <c r="K8" s="3">
        <v>112444</v>
      </c>
      <c r="M8" s="3">
        <f>K8*S8</f>
        <v>68044924380</v>
      </c>
      <c r="O8" s="3">
        <v>65985069572</v>
      </c>
      <c r="Q8" s="7">
        <f>M8-O8</f>
        <v>2059854808</v>
      </c>
      <c r="S8" s="10">
        <v>605145</v>
      </c>
    </row>
    <row r="9" spans="1:19" ht="21" x14ac:dyDescent="0.25">
      <c r="A9" s="2" t="s">
        <v>27</v>
      </c>
      <c r="C9" s="3">
        <v>20000</v>
      </c>
      <c r="E9" s="3">
        <f t="shared" ref="E9:E14" si="0">C9*S9</f>
        <v>15340520000</v>
      </c>
      <c r="G9" s="3">
        <v>14999795538</v>
      </c>
      <c r="I9" s="7">
        <f t="shared" ref="I9:I14" si="1">E9-G9</f>
        <v>340724462</v>
      </c>
      <c r="K9" s="3">
        <v>20000</v>
      </c>
      <c r="M9" s="3">
        <f t="shared" ref="M9:M14" si="2">K9*S9</f>
        <v>15340520000</v>
      </c>
      <c r="O9" s="3">
        <v>14999795538</v>
      </c>
      <c r="Q9" s="7">
        <f t="shared" ref="Q9:Q14" si="3">M9-O9</f>
        <v>340724462</v>
      </c>
      <c r="S9" s="10">
        <v>767026</v>
      </c>
    </row>
    <row r="10" spans="1:19" ht="21" x14ac:dyDescent="0.25">
      <c r="A10" s="2" t="s">
        <v>30</v>
      </c>
      <c r="C10" s="3">
        <v>30000</v>
      </c>
      <c r="E10" s="3">
        <f t="shared" si="0"/>
        <v>18183660000</v>
      </c>
      <c r="G10" s="3">
        <v>17746964928</v>
      </c>
      <c r="I10" s="7">
        <f t="shared" si="1"/>
        <v>436695072</v>
      </c>
      <c r="K10" s="3">
        <v>30000</v>
      </c>
      <c r="M10" s="3">
        <f t="shared" si="2"/>
        <v>18183660000</v>
      </c>
      <c r="O10" s="3">
        <v>17746964928</v>
      </c>
      <c r="Q10" s="7">
        <f t="shared" si="3"/>
        <v>436695072</v>
      </c>
      <c r="S10" s="10">
        <v>606122</v>
      </c>
    </row>
    <row r="11" spans="1:19" ht="21" x14ac:dyDescent="0.25">
      <c r="A11" s="2" t="s">
        <v>33</v>
      </c>
      <c r="C11" s="3">
        <v>50000</v>
      </c>
      <c r="E11" s="3">
        <f t="shared" si="0"/>
        <v>35413500000</v>
      </c>
      <c r="G11" s="3">
        <v>34556262186</v>
      </c>
      <c r="I11" s="7">
        <f t="shared" si="1"/>
        <v>857237814</v>
      </c>
      <c r="K11" s="3">
        <v>50000</v>
      </c>
      <c r="M11" s="3">
        <f t="shared" si="2"/>
        <v>35413500000</v>
      </c>
      <c r="O11" s="3">
        <v>34556262186</v>
      </c>
      <c r="Q11" s="7">
        <f t="shared" si="3"/>
        <v>857237814</v>
      </c>
      <c r="S11" s="10">
        <v>708270</v>
      </c>
    </row>
    <row r="12" spans="1:19" ht="21" x14ac:dyDescent="0.25">
      <c r="A12" s="2" t="s">
        <v>36</v>
      </c>
      <c r="C12" s="3">
        <v>100000</v>
      </c>
      <c r="E12" s="3">
        <f t="shared" si="0"/>
        <v>61923300000</v>
      </c>
      <c r="G12" s="3">
        <v>60010874990</v>
      </c>
      <c r="I12" s="7">
        <f t="shared" si="1"/>
        <v>1912425010</v>
      </c>
      <c r="K12" s="3">
        <v>100000</v>
      </c>
      <c r="M12" s="3">
        <f t="shared" si="2"/>
        <v>61923300000</v>
      </c>
      <c r="O12" s="3">
        <v>60010874990</v>
      </c>
      <c r="Q12" s="7">
        <f t="shared" si="3"/>
        <v>1912425010</v>
      </c>
      <c r="S12" s="10">
        <v>619233</v>
      </c>
    </row>
    <row r="13" spans="1:19" ht="21" x14ac:dyDescent="0.25">
      <c r="A13" s="2" t="s">
        <v>39</v>
      </c>
      <c r="C13" s="3">
        <v>153440</v>
      </c>
      <c r="E13" s="3">
        <f t="shared" si="0"/>
        <v>96195985760</v>
      </c>
      <c r="G13" s="3">
        <v>93092825263</v>
      </c>
      <c r="I13" s="7">
        <f t="shared" si="1"/>
        <v>3103160497</v>
      </c>
      <c r="K13" s="3">
        <v>153440</v>
      </c>
      <c r="M13" s="3">
        <f t="shared" si="2"/>
        <v>96195985760</v>
      </c>
      <c r="O13" s="3">
        <v>93092825263</v>
      </c>
      <c r="Q13" s="7">
        <f t="shared" si="3"/>
        <v>3103160497</v>
      </c>
      <c r="S13" s="10">
        <v>626929</v>
      </c>
    </row>
    <row r="14" spans="1:19" ht="21" x14ac:dyDescent="0.25">
      <c r="A14" s="2" t="s">
        <v>41</v>
      </c>
      <c r="C14" s="3">
        <v>100000</v>
      </c>
      <c r="E14" s="3">
        <f t="shared" si="0"/>
        <v>65790100000</v>
      </c>
      <c r="G14" s="3">
        <v>63602423976</v>
      </c>
      <c r="I14" s="7">
        <f t="shared" si="1"/>
        <v>2187676024</v>
      </c>
      <c r="K14" s="3">
        <v>100000</v>
      </c>
      <c r="M14" s="3">
        <f t="shared" si="2"/>
        <v>65790100000</v>
      </c>
      <c r="O14" s="3">
        <v>63602423976</v>
      </c>
      <c r="Q14" s="7">
        <f t="shared" si="3"/>
        <v>2187676024</v>
      </c>
      <c r="S14" s="10">
        <v>657901</v>
      </c>
    </row>
    <row r="15" spans="1:19" ht="19.5" thickBot="1" x14ac:dyDescent="0.3">
      <c r="E15" s="6">
        <f>SUM(E8:E14)</f>
        <v>360891990140</v>
      </c>
      <c r="G15" s="6">
        <f>SUM(G8:G14)</f>
        <v>349994216453</v>
      </c>
      <c r="I15" s="13">
        <f>SUM(I8:I14)</f>
        <v>10897773687</v>
      </c>
      <c r="M15" s="6">
        <f>SUM(M8:M14)</f>
        <v>360891990140</v>
      </c>
      <c r="O15" s="6">
        <f>SUM(O8:O14)</f>
        <v>349994216453</v>
      </c>
      <c r="Q15" s="13">
        <f>SUM(Q8:Q14)</f>
        <v>10897773687</v>
      </c>
    </row>
    <row r="16" spans="1:19" ht="19.5" thickTop="1" x14ac:dyDescent="0.25"/>
    <row r="17" spans="13:13" x14ac:dyDescent="0.25">
      <c r="M1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workbookViewId="0">
      <selection activeCell="L18" sqref="L18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25">
      <c r="A6" s="23" t="s">
        <v>63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H6" s="22" t="s">
        <v>61</v>
      </c>
      <c r="I6" s="22" t="s">
        <v>61</v>
      </c>
      <c r="K6" s="22" t="s">
        <v>62</v>
      </c>
      <c r="L6" s="22" t="s">
        <v>62</v>
      </c>
      <c r="M6" s="22" t="s">
        <v>62</v>
      </c>
      <c r="N6" s="22" t="s">
        <v>62</v>
      </c>
      <c r="O6" s="22" t="s">
        <v>62</v>
      </c>
      <c r="P6" s="22" t="s">
        <v>62</v>
      </c>
      <c r="Q6" s="22" t="s">
        <v>62</v>
      </c>
    </row>
    <row r="7" spans="1:17" ht="30" x14ac:dyDescent="0.25">
      <c r="A7" s="22" t="s">
        <v>63</v>
      </c>
      <c r="C7" s="22" t="s">
        <v>75</v>
      </c>
      <c r="E7" s="22" t="s">
        <v>72</v>
      </c>
      <c r="G7" s="22" t="s">
        <v>73</v>
      </c>
      <c r="I7" s="22" t="s">
        <v>76</v>
      </c>
      <c r="K7" s="22" t="s">
        <v>75</v>
      </c>
      <c r="M7" s="22" t="s">
        <v>72</v>
      </c>
      <c r="O7" s="22" t="s">
        <v>73</v>
      </c>
      <c r="Q7" s="22" t="s">
        <v>76</v>
      </c>
    </row>
    <row r="8" spans="1:17" ht="21" x14ac:dyDescent="0.25">
      <c r="A8" s="2" t="s">
        <v>23</v>
      </c>
      <c r="C8" s="3">
        <v>0</v>
      </c>
      <c r="E8" s="3">
        <v>2059854808</v>
      </c>
      <c r="G8" s="3">
        <v>0</v>
      </c>
      <c r="I8" s="3">
        <v>2059854808</v>
      </c>
      <c r="K8" s="3">
        <v>0</v>
      </c>
      <c r="M8" s="3">
        <v>2059854808</v>
      </c>
      <c r="O8" s="3">
        <v>0</v>
      </c>
      <c r="Q8" s="3">
        <v>2059854808</v>
      </c>
    </row>
    <row r="9" spans="1:17" ht="21" x14ac:dyDescent="0.25">
      <c r="A9" s="2" t="s">
        <v>27</v>
      </c>
      <c r="C9" s="3">
        <v>0</v>
      </c>
      <c r="E9" s="7">
        <v>340724462</v>
      </c>
      <c r="G9" s="3">
        <v>0</v>
      </c>
      <c r="I9" s="7">
        <v>340724462</v>
      </c>
      <c r="K9" s="3">
        <v>0</v>
      </c>
      <c r="M9" s="3">
        <v>340724462</v>
      </c>
      <c r="O9" s="3">
        <v>0</v>
      </c>
      <c r="Q9" s="3">
        <v>340724462</v>
      </c>
    </row>
    <row r="10" spans="1:17" ht="21" x14ac:dyDescent="0.25">
      <c r="A10" s="2" t="s">
        <v>30</v>
      </c>
      <c r="C10" s="3">
        <v>0</v>
      </c>
      <c r="E10" s="3">
        <v>436695072</v>
      </c>
      <c r="G10" s="3">
        <v>0</v>
      </c>
      <c r="I10" s="3">
        <v>436695072</v>
      </c>
      <c r="K10" s="3">
        <v>0</v>
      </c>
      <c r="M10" s="3">
        <v>436695072</v>
      </c>
      <c r="O10" s="3">
        <v>0</v>
      </c>
      <c r="Q10" s="3">
        <v>436695072</v>
      </c>
    </row>
    <row r="11" spans="1:17" ht="21" x14ac:dyDescent="0.25">
      <c r="A11" s="2" t="s">
        <v>33</v>
      </c>
      <c r="C11" s="3">
        <v>0</v>
      </c>
      <c r="E11" s="3">
        <v>857237814</v>
      </c>
      <c r="G11" s="3">
        <v>0</v>
      </c>
      <c r="I11" s="3">
        <v>857237814</v>
      </c>
      <c r="K11" s="3">
        <v>0</v>
      </c>
      <c r="M11" s="3">
        <v>857237814</v>
      </c>
      <c r="O11" s="3">
        <v>0</v>
      </c>
      <c r="Q11" s="3">
        <v>857237814</v>
      </c>
    </row>
    <row r="12" spans="1:17" ht="21" x14ac:dyDescent="0.25">
      <c r="A12" s="2" t="s">
        <v>36</v>
      </c>
      <c r="C12" s="3">
        <v>0</v>
      </c>
      <c r="E12" s="3">
        <v>1912425010</v>
      </c>
      <c r="G12" s="3">
        <v>0</v>
      </c>
      <c r="I12" s="3">
        <v>1912425010</v>
      </c>
      <c r="K12" s="3">
        <v>0</v>
      </c>
      <c r="M12" s="3">
        <v>1912425010</v>
      </c>
      <c r="O12" s="3">
        <v>0</v>
      </c>
      <c r="Q12" s="3">
        <v>1912425010</v>
      </c>
    </row>
    <row r="13" spans="1:17" ht="21" x14ac:dyDescent="0.25">
      <c r="A13" s="2" t="s">
        <v>39</v>
      </c>
      <c r="C13" s="3">
        <v>0</v>
      </c>
      <c r="E13" s="3">
        <v>3103160497</v>
      </c>
      <c r="G13" s="3">
        <v>0</v>
      </c>
      <c r="I13" s="3">
        <v>3103160497</v>
      </c>
      <c r="K13" s="3">
        <v>0</v>
      </c>
      <c r="M13" s="3">
        <v>3103160497</v>
      </c>
      <c r="O13" s="3">
        <v>0</v>
      </c>
      <c r="Q13" s="3">
        <v>3103160497</v>
      </c>
    </row>
    <row r="14" spans="1:17" ht="21" x14ac:dyDescent="0.25">
      <c r="A14" s="2" t="s">
        <v>41</v>
      </c>
      <c r="C14" s="3">
        <v>0</v>
      </c>
      <c r="E14" s="3">
        <v>2187676024</v>
      </c>
      <c r="G14" s="3">
        <v>0</v>
      </c>
      <c r="I14" s="3">
        <v>2187676024</v>
      </c>
      <c r="K14" s="3">
        <v>0</v>
      </c>
      <c r="M14" s="3">
        <v>2187676024</v>
      </c>
      <c r="O14" s="3">
        <v>0</v>
      </c>
      <c r="Q14" s="3">
        <v>2187676024</v>
      </c>
    </row>
    <row r="15" spans="1:17" ht="19.5" thickBot="1" x14ac:dyDescent="0.3">
      <c r="C15" s="6">
        <f>SUM(C8:C14)</f>
        <v>0</v>
      </c>
      <c r="E15" s="6">
        <f>SUM(E8:E14)</f>
        <v>10897773687</v>
      </c>
      <c r="G15" s="6">
        <f>SUM(G8:G14)</f>
        <v>0</v>
      </c>
      <c r="I15" s="6">
        <f>SUM(I8:I14)</f>
        <v>10897773687</v>
      </c>
      <c r="K15" s="6">
        <f>SUM(K8:K14)</f>
        <v>0</v>
      </c>
      <c r="M15" s="6">
        <f>SUM(M8:M14)</f>
        <v>10897773687</v>
      </c>
      <c r="O15" s="6">
        <f>SUM(O8:O14)</f>
        <v>0</v>
      </c>
      <c r="Q15" s="6">
        <f>SUM(Q8:Q14)</f>
        <v>10897773687</v>
      </c>
    </row>
    <row r="16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A8" sqref="A8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0" x14ac:dyDescent="0.25">
      <c r="A3" s="19" t="s">
        <v>59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30" x14ac:dyDescent="0.25">
      <c r="A6" s="22" t="s">
        <v>77</v>
      </c>
      <c r="B6" s="22" t="s">
        <v>77</v>
      </c>
      <c r="C6" s="22" t="s">
        <v>77</v>
      </c>
      <c r="E6" s="22" t="s">
        <v>61</v>
      </c>
      <c r="F6" s="22" t="s">
        <v>61</v>
      </c>
      <c r="G6" s="22" t="s">
        <v>61</v>
      </c>
      <c r="I6" s="22" t="s">
        <v>62</v>
      </c>
      <c r="J6" s="22" t="s">
        <v>62</v>
      </c>
      <c r="K6" s="22" t="s">
        <v>62</v>
      </c>
    </row>
    <row r="7" spans="1:11" ht="30" x14ac:dyDescent="0.25">
      <c r="A7" s="22" t="s">
        <v>78</v>
      </c>
      <c r="C7" s="22" t="s">
        <v>47</v>
      </c>
      <c r="E7" s="22" t="s">
        <v>79</v>
      </c>
      <c r="G7" s="22" t="s">
        <v>80</v>
      </c>
      <c r="I7" s="22" t="s">
        <v>79</v>
      </c>
      <c r="K7" s="22" t="s">
        <v>80</v>
      </c>
    </row>
    <row r="8" spans="1:11" ht="21" x14ac:dyDescent="0.25">
      <c r="A8" s="2" t="s">
        <v>53</v>
      </c>
      <c r="C8" s="1" t="s">
        <v>57</v>
      </c>
      <c r="E8" s="3">
        <v>6429</v>
      </c>
      <c r="G8" s="1" t="s">
        <v>68</v>
      </c>
      <c r="I8" s="3">
        <v>12675</v>
      </c>
      <c r="K8" s="1" t="s">
        <v>68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6" sqref="G16"/>
    </sheetView>
  </sheetViews>
  <sheetFormatPr defaultRowHeight="18.75" x14ac:dyDescent="0.25"/>
  <cols>
    <col min="1" max="1" width="47.85546875" style="1" customWidth="1"/>
    <col min="2" max="2" width="1" style="1" customWidth="1"/>
    <col min="3" max="3" width="14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9" t="s">
        <v>0</v>
      </c>
      <c r="B2" s="19"/>
      <c r="C2" s="19"/>
      <c r="D2" s="19"/>
      <c r="E2" s="19"/>
      <c r="F2" s="19"/>
      <c r="G2" s="19"/>
    </row>
    <row r="3" spans="1:7" ht="30" x14ac:dyDescent="0.25">
      <c r="A3" s="19" t="s">
        <v>59</v>
      </c>
      <c r="B3" s="19"/>
      <c r="C3" s="19"/>
      <c r="D3" s="19"/>
      <c r="E3" s="19"/>
      <c r="F3" s="19"/>
      <c r="G3" s="19"/>
    </row>
    <row r="4" spans="1:7" ht="30" x14ac:dyDescent="0.25">
      <c r="A4" s="19" t="s">
        <v>2</v>
      </c>
      <c r="B4" s="19"/>
      <c r="C4" s="19"/>
      <c r="D4" s="19"/>
      <c r="E4" s="19"/>
      <c r="F4" s="19"/>
      <c r="G4" s="19"/>
    </row>
    <row r="6" spans="1:7" ht="30" x14ac:dyDescent="0.25">
      <c r="A6" s="22" t="s">
        <v>63</v>
      </c>
      <c r="C6" s="22" t="s">
        <v>50</v>
      </c>
      <c r="E6" s="22" t="s">
        <v>74</v>
      </c>
      <c r="G6" s="22" t="s">
        <v>12</v>
      </c>
    </row>
    <row r="7" spans="1:7" ht="21" x14ac:dyDescent="0.25">
      <c r="A7" s="8" t="s">
        <v>81</v>
      </c>
      <c r="C7" s="3">
        <v>0</v>
      </c>
      <c r="E7" s="4">
        <v>0</v>
      </c>
      <c r="G7" s="4">
        <v>0</v>
      </c>
    </row>
    <row r="8" spans="1:7" ht="21" x14ac:dyDescent="0.25">
      <c r="A8" s="8" t="s">
        <v>82</v>
      </c>
      <c r="C8" s="3">
        <f>'سرمایه‌گذاری در اوراق بهادار'!Q15</f>
        <v>10897773687</v>
      </c>
      <c r="E8" s="4">
        <f>C8/C10</f>
        <v>0.99999941006334025</v>
      </c>
      <c r="G8" s="4">
        <f>C8/G12</f>
        <v>1.0814854787037394E-2</v>
      </c>
    </row>
    <row r="9" spans="1:7" ht="21" x14ac:dyDescent="0.25">
      <c r="A9" s="8" t="s">
        <v>83</v>
      </c>
      <c r="C9" s="3">
        <v>6429</v>
      </c>
      <c r="E9" s="4">
        <v>0</v>
      </c>
      <c r="G9" s="4">
        <v>0</v>
      </c>
    </row>
    <row r="10" spans="1:7" ht="19.5" thickBot="1" x14ac:dyDescent="0.3">
      <c r="C10" s="6">
        <f>SUM(C7:C9)</f>
        <v>10897780116</v>
      </c>
      <c r="E10" s="5">
        <f>SUM(E7:E9)</f>
        <v>0.99999941006334025</v>
      </c>
      <c r="G10" s="5">
        <f>SUM(G7:G9)</f>
        <v>1.0814854787037394E-2</v>
      </c>
    </row>
    <row r="11" spans="1:7" ht="19.5" thickTop="1" x14ac:dyDescent="0.25"/>
    <row r="12" spans="1:7" hidden="1" x14ac:dyDescent="0.25">
      <c r="G12" s="3">
        <v>1007667130220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dcterms:modified xsi:type="dcterms:W3CDTF">2021-05-25T11:52:51Z</dcterms:modified>
</cp:coreProperties>
</file>