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hmadi\صندوق ثروت\گزارش پرتفوی ماهانه\"/>
    </mc:Choice>
  </mc:AlternateContent>
  <xr:revisionPtr revIDLastSave="0" documentId="13_ncr:1_{6F9B3A40-535A-4F5A-A78C-33B3DAFDEC83}" xr6:coauthVersionLast="47" xr6:coauthVersionMax="47" xr10:uidLastSave="{00000000-0000-0000-0000-000000000000}"/>
  <bookViews>
    <workbookView xWindow="-120" yWindow="-120" windowWidth="24240" windowHeight="13140" tabRatio="719" activeTab="7" xr2:uid="{00000000-000D-0000-FFFF-FFFF00000000}"/>
  </bookViews>
  <sheets>
    <sheet name="جلد" sheetId="16" r:id="rId1"/>
    <sheet name="اوراق مشارکت" sheetId="3" r:id="rId2"/>
    <sheet name="سپرده" sheetId="6" r:id="rId3"/>
    <sheet name="سود اوراق بهادار و سپرده بانکی" sheetId="7" r:id="rId4"/>
    <sheet name="درآمد ناشی از تغییر قیمت اوراق" sheetId="9" r:id="rId5"/>
    <sheet name="سرمایه‌گذاری در اوراق بهادار" sheetId="12" r:id="rId6"/>
    <sheet name="درآمد سپرده بانکی" sheetId="13" r:id="rId7"/>
    <sheet name="جمع درآمدها" sheetId="15" r:id="rId8"/>
  </sheets>
  <definedNames>
    <definedName name="_xlnm.Print_Area" localSheetId="0">جلد!$A$1:$I$16</definedName>
  </definedNames>
  <calcPr calcId="181029"/>
</workbook>
</file>

<file path=xl/calcChain.xml><?xml version="1.0" encoding="utf-8"?>
<calcChain xmlns="http://schemas.openxmlformats.org/spreadsheetml/2006/main">
  <c r="C7" i="15" l="1"/>
  <c r="C9" i="15" s="1"/>
  <c r="E7" i="15" s="1"/>
  <c r="Q9" i="12"/>
  <c r="Q10" i="12"/>
  <c r="Q11" i="12"/>
  <c r="Q12" i="12"/>
  <c r="Q13" i="12"/>
  <c r="Q14" i="12"/>
  <c r="Q8" i="12"/>
  <c r="I9" i="12"/>
  <c r="I10" i="12"/>
  <c r="I15" i="12" s="1"/>
  <c r="I11" i="12"/>
  <c r="I12" i="12"/>
  <c r="I13" i="12"/>
  <c r="I14" i="12"/>
  <c r="I8" i="12"/>
  <c r="I9" i="9"/>
  <c r="I10" i="9"/>
  <c r="I11" i="9"/>
  <c r="I12" i="9"/>
  <c r="I13" i="9"/>
  <c r="I14" i="9"/>
  <c r="Q9" i="9"/>
  <c r="Q10" i="9"/>
  <c r="Q11" i="9"/>
  <c r="Q12" i="9"/>
  <c r="Q13" i="9"/>
  <c r="Q14" i="9"/>
  <c r="Q8" i="9"/>
  <c r="I8" i="9"/>
  <c r="G9" i="15"/>
  <c r="Q15" i="12"/>
  <c r="O15" i="12"/>
  <c r="M15" i="12"/>
  <c r="K15" i="12"/>
  <c r="G15" i="12"/>
  <c r="E15" i="12"/>
  <c r="C15" i="12"/>
  <c r="O15" i="9"/>
  <c r="M15" i="9"/>
  <c r="G15" i="9"/>
  <c r="E15" i="9"/>
  <c r="S9" i="7"/>
  <c r="Q9" i="7"/>
  <c r="O9" i="7"/>
  <c r="M9" i="7"/>
  <c r="K9" i="7"/>
  <c r="I9" i="7"/>
  <c r="S10" i="6"/>
  <c r="Q10" i="6"/>
  <c r="O10" i="6"/>
  <c r="M10" i="6"/>
  <c r="K10" i="6"/>
  <c r="Q16" i="3"/>
  <c r="AK16" i="3"/>
  <c r="AI16" i="3"/>
  <c r="AG16" i="3"/>
  <c r="AA16" i="3"/>
  <c r="W16" i="3"/>
  <c r="S16" i="3"/>
  <c r="E8" i="15" l="1"/>
  <c r="E9" i="15" s="1"/>
  <c r="Q15" i="9"/>
  <c r="I15" i="9"/>
</calcChain>
</file>

<file path=xl/sharedStrings.xml><?xml version="1.0" encoding="utf-8"?>
<sst xmlns="http://schemas.openxmlformats.org/spreadsheetml/2006/main" count="279" uniqueCount="92">
  <si>
    <t>صندوق سرمایه گذاری خصوصی ثروت آفرین فیروزه</t>
  </si>
  <si>
    <t>صورت وضعیت پورتفوی</t>
  </si>
  <si>
    <t>برای ماه منتهی به 1400/03/31</t>
  </si>
  <si>
    <t>1400/02/31</t>
  </si>
  <si>
    <t>تغییرات طی دوره</t>
  </si>
  <si>
    <t>1400/03/31</t>
  </si>
  <si>
    <t>تعداد</t>
  </si>
  <si>
    <t>بهای تمام شده</t>
  </si>
  <si>
    <t>خالص ارزش فروش</t>
  </si>
  <si>
    <t>خرید طی دوره</t>
  </si>
  <si>
    <t>فروش طی دوره</t>
  </si>
  <si>
    <t>درصد به کل دارایی‌های صندوق</t>
  </si>
  <si>
    <t>مبلغ فروش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</si>
  <si>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</si>
  <si>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</si>
  <si>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</si>
  <si>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</si>
  <si>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</si>
  <si>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</si>
  <si>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</si>
  <si>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</si>
  <si>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</si>
  <si>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اسنادخزانه-م10بودجه99-020807</t>
  </si>
  <si>
    <t>بله</t>
  </si>
  <si>
    <t>1399/11/21</t>
  </si>
  <si>
    <t>1402/08/07</t>
  </si>
  <si>
    <t>اسنادخزانه-م18بودجه98-010614</t>
  </si>
  <si>
    <t>1398/11/12</t>
  </si>
  <si>
    <t>1401/06/14</t>
  </si>
  <si>
    <t>اسنادخزانه-م20بودجه98-020806</t>
  </si>
  <si>
    <t>1399/02/20</t>
  </si>
  <si>
    <t>1402/08/06</t>
  </si>
  <si>
    <t>اسنادخزانه-م3بودجه99-011110</t>
  </si>
  <si>
    <t>1399/06/22</t>
  </si>
  <si>
    <t>1401/11/10</t>
  </si>
  <si>
    <t>اسنادخزانه-م7بودجه99-020704</t>
  </si>
  <si>
    <t>1399/09/25</t>
  </si>
  <si>
    <t>1402/07/04</t>
  </si>
  <si>
    <t>اسنادخزانه-م8بودجه99-020606</t>
  </si>
  <si>
    <t>1402/06/06</t>
  </si>
  <si>
    <t>اسنادخزانه-م9بودجه99-020316</t>
  </si>
  <si>
    <t>1399/10/15</t>
  </si>
  <si>
    <t>1402/03/16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</si>
  <si>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</si>
  <si>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</si>
  <si>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</si>
  <si>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</si>
  <si>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</si>
  <si>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</si>
  <si>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</si>
  <si>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</si>
  <si>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</si>
  <si>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میدان یاسر</t>
  </si>
  <si>
    <t>330-110-14516059-1</t>
  </si>
  <si>
    <t>حساب جاری</t>
  </si>
  <si>
    <t>1399/12/11</t>
  </si>
  <si>
    <t>330-8100-14516059-1</t>
  </si>
  <si>
    <t>سپرده کوتاه مدت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</si>
  <si>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</si>
  <si>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</si>
  <si>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</si>
  <si>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</si>
  <si>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</si>
  <si>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</si>
  <si>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</si>
  <si>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</si>
  <si>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</si>
  <si>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</si>
  <si>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بهای فروش</t>
  </si>
  <si>
    <t>ارزش دفتری</t>
  </si>
  <si>
    <t>سود و زیان ناشی از تغییر قیمت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</si>
  <si>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</si>
  <si>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</si>
  <si>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</si>
  <si>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</si>
  <si>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</si>
  <si>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</si>
  <si>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</si>
  <si>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</si>
  <si>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</si>
  <si>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اوراق بهادار</t>
  </si>
  <si>
    <t>درآمد سپرده بانکی</t>
  </si>
  <si>
    <t>صورت وضعیت پورتفوی صندوق سرمایه‌گذاری
خصوصی ثروت آفرین فیروزه</t>
  </si>
  <si>
    <t>برای ماه منتهی به 31 خرداد ماه 1400</t>
  </si>
  <si>
    <t>تاریخ
سر رسید</t>
  </si>
  <si>
    <t>اسنادخزانه-م8بودجه99-020606 (اخزا908)</t>
  </si>
  <si>
    <t>اسنادخزانه-م10بودجه99-020807 (اخزا910)</t>
  </si>
  <si>
    <t>اسنادخزانه-م9بودجه99-020316 (اخزا909)</t>
  </si>
  <si>
    <t>اسنادخزانه-م7بودجه99-020704 (اخزا907)</t>
  </si>
  <si>
    <t>اسنادخزانه-م3بودجه99-011110 (اخزا903)</t>
  </si>
  <si>
    <t>اسنادخزانه-م20بودجه98-020806 (اخزا820)</t>
  </si>
  <si>
    <t>اسنادخزانه-م18بودجه98-010614 (اخزا818)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</si>
</sst>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36"/>
      <name val="IranNastaliq"/>
      <family val="1"/>
    </font>
    <font>
      <b/>
      <sz val="26"/>
      <name val="IranNastaliq"/>
      <family val="1"/>
    </font>
    <font>
      <b/>
      <sz val="20"/>
      <name val="B Nazanin"/>
      <charset val="178"/>
    </font>
    <font>
      <b/>
      <sz val="18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1"/>
    <xf numFmtId="0" fontId="6" fillId="0" borderId="0" xfId="1" applyFont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2">
    <cellStyle name="Normal" xfId="0" builtinId="0"/>
    <cellStyle name="Normal 2" xfId="1" xr:uid="{8127F881-41F0-403C-B324-644AD3704F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207497</xdr:colOff>
      <xdr:row>9</xdr:row>
      <xdr:rowOff>171450</xdr:rowOff>
    </xdr:from>
    <xdr:to>
      <xdr:col>6</xdr:col>
      <xdr:colOff>736390</xdr:colOff>
      <xdr:row>11</xdr:row>
      <xdr:rowOff>876300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DBB5880-3C8D-447E-93D5-0D0231F2F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1986835" y="5505450"/>
          <a:ext cx="2300543" cy="215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1D7B9-DBC9-4A48-BAAA-868974E7E223}">
  <dimension ref="A6:I14"/>
  <sheetViews>
    <sheetView rightToLeft="1" tabSelected="1" view="pageBreakPreview" zoomScaleNormal="100" workbookViewId="0">
      <selection activeCell="AI21" sqref="AI21"/>
    </sheetView>
  </sheetViews>
  <sheetFormatPr defaultColWidth="8.85546875" defaultRowHeight="15" x14ac:dyDescent="0.25"/>
  <cols>
    <col min="1" max="1" width="3.42578125" style="10" customWidth="1"/>
    <col min="2" max="6" width="8.85546875" style="10"/>
    <col min="7" max="7" width="19.28515625" style="10" customWidth="1"/>
    <col min="8" max="16384" width="8.85546875" style="10"/>
  </cols>
  <sheetData>
    <row r="6" spans="1:9" ht="145.5" customHeight="1" x14ac:dyDescent="0.25">
      <c r="A6" s="13" t="s">
        <v>82</v>
      </c>
      <c r="B6" s="13"/>
      <c r="C6" s="13"/>
      <c r="D6" s="13"/>
      <c r="E6" s="13"/>
      <c r="F6" s="13"/>
      <c r="G6" s="13"/>
      <c r="H6" s="13"/>
      <c r="I6" s="13"/>
    </row>
    <row r="7" spans="1:9" ht="49.5" customHeight="1" x14ac:dyDescent="0.25">
      <c r="A7" s="11"/>
      <c r="B7" s="11"/>
      <c r="C7" s="11"/>
      <c r="D7" s="11"/>
      <c r="E7" s="11"/>
      <c r="F7" s="11"/>
      <c r="G7" s="11"/>
      <c r="H7" s="12"/>
    </row>
    <row r="8" spans="1:9" ht="58.5" customHeight="1" x14ac:dyDescent="0.25">
      <c r="A8" s="11"/>
      <c r="B8" s="11"/>
      <c r="C8" s="11"/>
      <c r="D8" s="11"/>
      <c r="E8" s="11"/>
      <c r="F8" s="11"/>
      <c r="G8" s="11"/>
      <c r="H8" s="12"/>
    </row>
    <row r="9" spans="1:9" ht="91.5" customHeight="1" x14ac:dyDescent="0.25">
      <c r="A9" s="11"/>
      <c r="B9" s="11"/>
      <c r="C9" s="11"/>
      <c r="D9" s="11"/>
      <c r="E9" s="11"/>
      <c r="F9" s="11"/>
      <c r="G9" s="11"/>
      <c r="H9" s="12"/>
    </row>
    <row r="10" spans="1:9" ht="57" x14ac:dyDescent="0.25">
      <c r="A10" s="11"/>
      <c r="B10" s="11"/>
      <c r="C10" s="11"/>
      <c r="D10" s="11"/>
      <c r="E10" s="11"/>
      <c r="F10" s="11"/>
      <c r="G10" s="11"/>
      <c r="H10" s="12"/>
    </row>
    <row r="11" spans="1:9" ht="57" x14ac:dyDescent="0.25">
      <c r="A11" s="11"/>
      <c r="B11" s="11"/>
      <c r="C11" s="11"/>
      <c r="D11" s="11"/>
      <c r="E11" s="11"/>
      <c r="F11" s="11"/>
      <c r="G11" s="11"/>
      <c r="H11" s="12"/>
    </row>
    <row r="12" spans="1:9" ht="108" customHeight="1" x14ac:dyDescent="0.25">
      <c r="A12" s="11"/>
      <c r="B12" s="11"/>
      <c r="C12" s="11"/>
      <c r="D12" s="11"/>
      <c r="E12" s="11"/>
      <c r="F12" s="11"/>
      <c r="G12" s="11"/>
      <c r="H12" s="12"/>
    </row>
    <row r="14" spans="1:9" ht="30" customHeight="1" x14ac:dyDescent="0.25">
      <c r="A14" s="14" t="s">
        <v>83</v>
      </c>
      <c r="B14" s="14"/>
      <c r="C14" s="14"/>
      <c r="D14" s="14"/>
      <c r="E14" s="14"/>
      <c r="F14" s="14"/>
      <c r="G14" s="14"/>
      <c r="H14" s="14"/>
      <c r="I14" s="14"/>
    </row>
  </sheetData>
  <mergeCells count="2">
    <mergeCell ref="A6:I6"/>
    <mergeCell ref="A14:I1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K17"/>
  <sheetViews>
    <sheetView rightToLeft="1" tabSelected="1" view="pageBreakPreview" zoomScale="70" zoomScaleNormal="70" zoomScaleSheetLayoutView="70" workbookViewId="0">
      <selection activeCell="AI21" sqref="AI21"/>
    </sheetView>
  </sheetViews>
  <sheetFormatPr defaultRowHeight="18.75" x14ac:dyDescent="0.25"/>
  <cols>
    <col min="1" max="1" width="31.28515625" style="1" customWidth="1"/>
    <col min="2" max="2" width="1" style="1" customWidth="1"/>
    <col min="3" max="3" width="16" style="1" customWidth="1"/>
    <col min="4" max="4" width="1" style="1" customWidth="1"/>
    <col min="5" max="5" width="14.42578125" style="1" customWidth="1"/>
    <col min="6" max="6" width="1" style="1" customWidth="1"/>
    <col min="7" max="7" width="16.28515625" style="1" bestFit="1" customWidth="1"/>
    <col min="8" max="8" width="1" style="1" customWidth="1"/>
    <col min="9" max="9" width="13.42578125" style="1" customWidth="1"/>
    <col min="10" max="10" width="1" style="1" customWidth="1"/>
    <col min="11" max="11" width="11.85546875" style="1" bestFit="1" customWidth="1"/>
    <col min="12" max="12" width="1" style="1" customWidth="1"/>
    <col min="13" max="13" width="12.5703125" style="1" bestFit="1" customWidth="1"/>
    <col min="14" max="14" width="1" style="1" customWidth="1"/>
    <col min="15" max="15" width="9.42578125" style="1" bestFit="1" customWidth="1"/>
    <col min="16" max="16" width="1" style="1" customWidth="1"/>
    <col min="17" max="17" width="17.85546875" style="1" bestFit="1" customWidth="1"/>
    <col min="18" max="18" width="1" style="1" customWidth="1"/>
    <col min="19" max="19" width="18.140625" style="1" customWidth="1"/>
    <col min="20" max="20" width="1" style="1" customWidth="1"/>
    <col min="21" max="21" width="6.85546875" style="1" bestFit="1" customWidth="1"/>
    <col min="22" max="22" width="1" style="1" customWidth="1"/>
    <col min="23" max="23" width="17.85546875" style="1" customWidth="1"/>
    <col min="24" max="24" width="1" style="1" customWidth="1"/>
    <col min="25" max="25" width="6.85546875" style="1" bestFit="1" customWidth="1"/>
    <col min="26" max="26" width="1" style="1" customWidth="1"/>
    <col min="27" max="27" width="14.7109375" style="1" bestFit="1" customWidth="1"/>
    <col min="28" max="28" width="1" style="1" customWidth="1"/>
    <col min="29" max="29" width="9.42578125" style="1" bestFit="1" customWidth="1"/>
    <col min="30" max="30" width="1" style="1" customWidth="1"/>
    <col min="31" max="31" width="15.140625" style="1" customWidth="1"/>
    <col min="32" max="32" width="1" style="1" customWidth="1"/>
    <col min="33" max="33" width="17.85546875" style="1" bestFit="1" customWidth="1"/>
    <col min="34" max="34" width="1" style="1" customWidth="1"/>
    <col min="35" max="35" width="20.28515625" style="1" customWidth="1"/>
    <col min="36" max="36" width="1" style="1" customWidth="1"/>
    <col min="37" max="37" width="18" style="1" customWidth="1"/>
    <col min="38" max="38" width="1" style="1" customWidth="1"/>
    <col min="39" max="39" width="9.140625" style="1" customWidth="1"/>
    <col min="40" max="16384" width="9.140625" style="1"/>
  </cols>
  <sheetData>
    <row r="2" spans="1:37" ht="30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</row>
    <row r="3" spans="1:37" ht="30" x14ac:dyDescent="0.2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</row>
    <row r="4" spans="1:37" ht="30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</row>
    <row r="6" spans="1:37" ht="30" x14ac:dyDescent="0.25">
      <c r="A6" s="18" t="s">
        <v>14</v>
      </c>
      <c r="B6" s="18" t="s">
        <v>14</v>
      </c>
      <c r="C6" s="18" t="s">
        <v>14</v>
      </c>
      <c r="D6" s="18" t="s">
        <v>14</v>
      </c>
      <c r="E6" s="18" t="s">
        <v>14</v>
      </c>
      <c r="F6" s="18" t="s">
        <v>14</v>
      </c>
      <c r="G6" s="18" t="s">
        <v>14</v>
      </c>
      <c r="H6" s="18" t="s">
        <v>14</v>
      </c>
      <c r="I6" s="18" t="s">
        <v>14</v>
      </c>
      <c r="J6" s="18" t="s">
        <v>14</v>
      </c>
      <c r="K6" s="18" t="s">
        <v>14</v>
      </c>
      <c r="L6" s="18" t="s">
        <v>14</v>
      </c>
      <c r="M6" s="18" t="s">
        <v>14</v>
      </c>
      <c r="O6" s="18" t="s">
        <v>3</v>
      </c>
      <c r="P6" s="18" t="s">
        <v>3</v>
      </c>
      <c r="Q6" s="18" t="s">
        <v>3</v>
      </c>
      <c r="R6" s="18" t="s">
        <v>3</v>
      </c>
      <c r="S6" s="18" t="s">
        <v>3</v>
      </c>
      <c r="U6" s="18" t="s">
        <v>4</v>
      </c>
      <c r="V6" s="18" t="s">
        <v>4</v>
      </c>
      <c r="W6" s="18" t="s">
        <v>4</v>
      </c>
      <c r="X6" s="18" t="s">
        <v>4</v>
      </c>
      <c r="Y6" s="18" t="s">
        <v>4</v>
      </c>
      <c r="Z6" s="18" t="s">
        <v>4</v>
      </c>
      <c r="AA6" s="18" t="s">
        <v>4</v>
      </c>
      <c r="AC6" s="18" t="s">
        <v>5</v>
      </c>
      <c r="AD6" s="18" t="s">
        <v>5</v>
      </c>
      <c r="AE6" s="18" t="s">
        <v>5</v>
      </c>
      <c r="AF6" s="18" t="s">
        <v>5</v>
      </c>
      <c r="AG6" s="18" t="s">
        <v>5</v>
      </c>
      <c r="AH6" s="18" t="s">
        <v>5</v>
      </c>
      <c r="AI6" s="18" t="s">
        <v>5</v>
      </c>
      <c r="AJ6" s="18" t="s">
        <v>5</v>
      </c>
      <c r="AK6" s="18" t="s">
        <v>5</v>
      </c>
    </row>
    <row r="7" spans="1:37" ht="37.5" customHeight="1" x14ac:dyDescent="0.25">
      <c r="A7" s="16" t="s">
        <v>15</v>
      </c>
      <c r="B7" s="19"/>
      <c r="C7" s="16" t="s">
        <v>16</v>
      </c>
      <c r="D7" s="19"/>
      <c r="E7" s="16" t="s">
        <v>17</v>
      </c>
      <c r="F7" s="19"/>
      <c r="G7" s="16" t="s">
        <v>18</v>
      </c>
      <c r="H7" s="19"/>
      <c r="I7" s="16" t="s">
        <v>84</v>
      </c>
      <c r="J7" s="19"/>
      <c r="K7" s="16" t="s">
        <v>20</v>
      </c>
      <c r="L7" s="19"/>
      <c r="M7" s="16" t="s">
        <v>13</v>
      </c>
      <c r="N7" s="19"/>
      <c r="O7" s="16" t="s">
        <v>6</v>
      </c>
      <c r="P7" s="19"/>
      <c r="Q7" s="16" t="s">
        <v>7</v>
      </c>
      <c r="R7" s="19"/>
      <c r="S7" s="16" t="s">
        <v>8</v>
      </c>
      <c r="U7" s="18" t="s">
        <v>9</v>
      </c>
      <c r="V7" s="18" t="s">
        <v>9</v>
      </c>
      <c r="W7" s="18" t="s">
        <v>9</v>
      </c>
      <c r="Y7" s="18" t="s">
        <v>10</v>
      </c>
      <c r="Z7" s="18" t="s">
        <v>10</v>
      </c>
      <c r="AA7" s="18" t="s">
        <v>10</v>
      </c>
      <c r="AC7" s="16" t="s">
        <v>6</v>
      </c>
      <c r="AD7" s="2"/>
      <c r="AE7" s="16" t="s">
        <v>21</v>
      </c>
      <c r="AF7" s="2"/>
      <c r="AG7" s="16" t="s">
        <v>7</v>
      </c>
      <c r="AH7" s="2"/>
      <c r="AI7" s="16" t="s">
        <v>8</v>
      </c>
      <c r="AJ7" s="2"/>
      <c r="AK7" s="16" t="s">
        <v>11</v>
      </c>
    </row>
    <row r="8" spans="1:37" ht="51" customHeight="1" x14ac:dyDescent="0.25">
      <c r="A8" s="17" t="s">
        <v>15</v>
      </c>
      <c r="B8" s="19"/>
      <c r="C8" s="17" t="s">
        <v>16</v>
      </c>
      <c r="D8" s="19"/>
      <c r="E8" s="17" t="s">
        <v>17</v>
      </c>
      <c r="F8" s="19"/>
      <c r="G8" s="17" t="s">
        <v>18</v>
      </c>
      <c r="H8" s="19"/>
      <c r="I8" s="17" t="s">
        <v>19</v>
      </c>
      <c r="J8" s="19"/>
      <c r="K8" s="17" t="s">
        <v>20</v>
      </c>
      <c r="L8" s="19"/>
      <c r="M8" s="17" t="s">
        <v>13</v>
      </c>
      <c r="N8" s="19"/>
      <c r="O8" s="17" t="s">
        <v>6</v>
      </c>
      <c r="P8" s="19"/>
      <c r="Q8" s="17" t="s">
        <v>7</v>
      </c>
      <c r="R8" s="19"/>
      <c r="S8" s="17" t="s">
        <v>8</v>
      </c>
      <c r="U8" s="18" t="s">
        <v>6</v>
      </c>
      <c r="W8" s="5" t="s">
        <v>7</v>
      </c>
      <c r="Y8" s="18" t="s">
        <v>6</v>
      </c>
      <c r="AA8" s="18" t="s">
        <v>12</v>
      </c>
      <c r="AC8" s="17" t="s">
        <v>6</v>
      </c>
      <c r="AD8" s="2"/>
      <c r="AE8" s="17" t="s">
        <v>21</v>
      </c>
      <c r="AF8" s="2"/>
      <c r="AG8" s="17" t="s">
        <v>7</v>
      </c>
      <c r="AH8" s="2"/>
      <c r="AI8" s="17" t="s">
        <v>8</v>
      </c>
      <c r="AJ8" s="2"/>
      <c r="AK8" s="17" t="s">
        <v>11</v>
      </c>
    </row>
    <row r="9" spans="1:37" ht="20.25" customHeight="1" x14ac:dyDescent="0.25">
      <c r="A9" s="9" t="s">
        <v>38</v>
      </c>
      <c r="C9" s="1" t="s">
        <v>23</v>
      </c>
      <c r="E9" s="1" t="s">
        <v>23</v>
      </c>
      <c r="G9" s="1" t="s">
        <v>36</v>
      </c>
      <c r="I9" s="1" t="s">
        <v>39</v>
      </c>
      <c r="K9" s="4">
        <v>0</v>
      </c>
      <c r="M9" s="4">
        <v>0</v>
      </c>
      <c r="O9" s="4">
        <v>153440</v>
      </c>
      <c r="Q9" s="4">
        <v>95500314950.011993</v>
      </c>
      <c r="S9" s="4">
        <v>96178550237.580994</v>
      </c>
      <c r="U9" s="4">
        <v>0</v>
      </c>
      <c r="W9" s="4">
        <v>0</v>
      </c>
      <c r="Y9" s="4">
        <v>0</v>
      </c>
      <c r="AA9" s="4">
        <v>0</v>
      </c>
      <c r="AC9" s="4">
        <v>153440</v>
      </c>
      <c r="AE9" s="4">
        <v>648040</v>
      </c>
      <c r="AG9" s="4">
        <v>96178550237.580994</v>
      </c>
      <c r="AI9" s="4">
        <v>99417234959.559998</v>
      </c>
      <c r="AK9" s="6">
        <v>9.7199999999999995E-2</v>
      </c>
    </row>
    <row r="10" spans="1:37" ht="21" x14ac:dyDescent="0.25">
      <c r="A10" s="9" t="s">
        <v>22</v>
      </c>
      <c r="C10" s="1" t="s">
        <v>23</v>
      </c>
      <c r="E10" s="1" t="s">
        <v>23</v>
      </c>
      <c r="G10" s="1" t="s">
        <v>24</v>
      </c>
      <c r="I10" s="1" t="s">
        <v>25</v>
      </c>
      <c r="K10" s="4">
        <v>0</v>
      </c>
      <c r="M10" s="4">
        <v>0</v>
      </c>
      <c r="O10" s="4">
        <v>112444</v>
      </c>
      <c r="Q10" s="4">
        <v>67763898786.791374</v>
      </c>
      <c r="S10" s="4">
        <v>68032591237.456123</v>
      </c>
      <c r="U10" s="4">
        <v>0</v>
      </c>
      <c r="W10" s="4">
        <v>0</v>
      </c>
      <c r="Y10" s="4">
        <v>0</v>
      </c>
      <c r="AA10" s="4">
        <v>0</v>
      </c>
      <c r="AC10" s="4">
        <v>112444</v>
      </c>
      <c r="AE10" s="4">
        <v>626044</v>
      </c>
      <c r="AG10" s="4">
        <v>68032591237.456123</v>
      </c>
      <c r="AI10" s="4">
        <v>70382132461.909103</v>
      </c>
      <c r="AK10" s="6">
        <v>6.88E-2</v>
      </c>
    </row>
    <row r="11" spans="1:37" ht="21" x14ac:dyDescent="0.25">
      <c r="A11" s="9" t="s">
        <v>40</v>
      </c>
      <c r="C11" s="1" t="s">
        <v>23</v>
      </c>
      <c r="E11" s="1" t="s">
        <v>23</v>
      </c>
      <c r="G11" s="1" t="s">
        <v>41</v>
      </c>
      <c r="I11" s="1" t="s">
        <v>42</v>
      </c>
      <c r="K11" s="4">
        <v>0</v>
      </c>
      <c r="M11" s="4">
        <v>0</v>
      </c>
      <c r="O11" s="4">
        <v>100000</v>
      </c>
      <c r="Q11" s="4">
        <v>65288664284.375</v>
      </c>
      <c r="S11" s="4">
        <v>65778175544.375</v>
      </c>
      <c r="U11" s="4">
        <v>0</v>
      </c>
      <c r="W11" s="4">
        <v>0</v>
      </c>
      <c r="Y11" s="4">
        <v>0</v>
      </c>
      <c r="AA11" s="4">
        <v>0</v>
      </c>
      <c r="AC11" s="4">
        <v>100000</v>
      </c>
      <c r="AE11" s="4">
        <v>677335</v>
      </c>
      <c r="AG11" s="4">
        <v>65778175544.375</v>
      </c>
      <c r="AI11" s="4">
        <v>67721223303.125</v>
      </c>
      <c r="AK11" s="6">
        <v>6.6199999999999995E-2</v>
      </c>
    </row>
    <row r="12" spans="1:37" ht="21" x14ac:dyDescent="0.25">
      <c r="A12" s="9" t="s">
        <v>35</v>
      </c>
      <c r="C12" s="1" t="s">
        <v>23</v>
      </c>
      <c r="E12" s="1" t="s">
        <v>23</v>
      </c>
      <c r="G12" s="1" t="s">
        <v>36</v>
      </c>
      <c r="I12" s="1" t="s">
        <v>37</v>
      </c>
      <c r="K12" s="4">
        <v>0</v>
      </c>
      <c r="M12" s="4">
        <v>0</v>
      </c>
      <c r="O12" s="4">
        <v>100000</v>
      </c>
      <c r="Q12" s="4">
        <v>61696715443.125</v>
      </c>
      <c r="S12" s="4">
        <v>61912076401.875</v>
      </c>
      <c r="U12" s="4">
        <v>0</v>
      </c>
      <c r="W12" s="4">
        <v>0</v>
      </c>
      <c r="Y12" s="4">
        <v>0</v>
      </c>
      <c r="AA12" s="4">
        <v>0</v>
      </c>
      <c r="AC12" s="4">
        <v>100000</v>
      </c>
      <c r="AE12" s="4">
        <v>637349</v>
      </c>
      <c r="AG12" s="4">
        <v>61912076401.875</v>
      </c>
      <c r="AI12" s="4">
        <v>63723348049.375</v>
      </c>
      <c r="AK12" s="6">
        <v>6.2300000000000001E-2</v>
      </c>
    </row>
    <row r="13" spans="1:37" ht="21" x14ac:dyDescent="0.25">
      <c r="A13" s="9" t="s">
        <v>32</v>
      </c>
      <c r="C13" s="1" t="s">
        <v>23</v>
      </c>
      <c r="E13" s="1" t="s">
        <v>23</v>
      </c>
      <c r="G13" s="1" t="s">
        <v>33</v>
      </c>
      <c r="I13" s="1" t="s">
        <v>34</v>
      </c>
      <c r="K13" s="4">
        <v>0</v>
      </c>
      <c r="M13" s="4">
        <v>0</v>
      </c>
      <c r="O13" s="4">
        <v>50000</v>
      </c>
      <c r="Q13" s="4">
        <v>35200818695</v>
      </c>
      <c r="S13" s="4">
        <v>35407081303.125</v>
      </c>
      <c r="U13" s="4">
        <v>0</v>
      </c>
      <c r="W13" s="4">
        <v>0</v>
      </c>
      <c r="Y13" s="4">
        <v>0</v>
      </c>
      <c r="AA13" s="4">
        <v>0</v>
      </c>
      <c r="AC13" s="4">
        <v>50000</v>
      </c>
      <c r="AE13" s="4">
        <v>726260</v>
      </c>
      <c r="AG13" s="4">
        <v>35407081303.125</v>
      </c>
      <c r="AI13" s="4">
        <v>36306418268.75</v>
      </c>
      <c r="AK13" s="6">
        <v>3.5499999999999997E-2</v>
      </c>
    </row>
    <row r="14" spans="1:37" ht="21" x14ac:dyDescent="0.25">
      <c r="A14" s="9" t="s">
        <v>29</v>
      </c>
      <c r="C14" s="1" t="s">
        <v>23</v>
      </c>
      <c r="E14" s="1" t="s">
        <v>23</v>
      </c>
      <c r="G14" s="1" t="s">
        <v>30</v>
      </c>
      <c r="I14" s="1" t="s">
        <v>31</v>
      </c>
      <c r="K14" s="4">
        <v>0</v>
      </c>
      <c r="M14" s="4">
        <v>0</v>
      </c>
      <c r="O14" s="4">
        <v>30000</v>
      </c>
      <c r="Q14" s="4">
        <v>18106217653.125</v>
      </c>
      <c r="S14" s="4">
        <v>18180364211.625</v>
      </c>
      <c r="U14" s="4">
        <v>0</v>
      </c>
      <c r="W14" s="4">
        <v>0</v>
      </c>
      <c r="Y14" s="4">
        <v>0</v>
      </c>
      <c r="AA14" s="4">
        <v>0</v>
      </c>
      <c r="AC14" s="4">
        <v>30000</v>
      </c>
      <c r="AE14" s="4">
        <v>626080</v>
      </c>
      <c r="AG14" s="4">
        <v>18180364211.625</v>
      </c>
      <c r="AI14" s="4">
        <v>18778995690</v>
      </c>
      <c r="AK14" s="6">
        <v>1.84E-2</v>
      </c>
    </row>
    <row r="15" spans="1:37" ht="21" x14ac:dyDescent="0.25">
      <c r="A15" s="9" t="s">
        <v>26</v>
      </c>
      <c r="C15" s="1" t="s">
        <v>23</v>
      </c>
      <c r="E15" s="1" t="s">
        <v>23</v>
      </c>
      <c r="G15" s="1" t="s">
        <v>27</v>
      </c>
      <c r="I15" s="1" t="s">
        <v>28</v>
      </c>
      <c r="K15" s="4">
        <v>0</v>
      </c>
      <c r="M15" s="4">
        <v>0</v>
      </c>
      <c r="O15" s="4">
        <v>20000</v>
      </c>
      <c r="Q15" s="4">
        <v>15577995976.375</v>
      </c>
      <c r="S15" s="4">
        <v>15337739530.75</v>
      </c>
      <c r="U15" s="4">
        <v>0</v>
      </c>
      <c r="W15" s="4">
        <v>0</v>
      </c>
      <c r="Y15" s="4">
        <v>0</v>
      </c>
      <c r="AA15" s="4">
        <v>0</v>
      </c>
      <c r="AC15" s="4">
        <v>20000</v>
      </c>
      <c r="AE15" s="4">
        <v>786472</v>
      </c>
      <c r="AG15" s="4">
        <v>15337739530.75</v>
      </c>
      <c r="AI15" s="4">
        <v>15726589039</v>
      </c>
      <c r="AK15" s="6">
        <v>1.54E-2</v>
      </c>
    </row>
    <row r="16" spans="1:37" ht="19.5" thickBot="1" x14ac:dyDescent="0.3">
      <c r="Q16" s="8">
        <f>SUM(Q9:Q15)</f>
        <v>359134625788.80334</v>
      </c>
      <c r="S16" s="8">
        <f>SUM(S9:S15)</f>
        <v>360826578466.78711</v>
      </c>
      <c r="W16" s="8">
        <f>SUM(W9:W15)</f>
        <v>0</v>
      </c>
      <c r="AA16" s="8">
        <f>SUM(AA9:AA15)</f>
        <v>0</v>
      </c>
      <c r="AG16" s="8">
        <f>SUM(AG9:AG15)</f>
        <v>360826578466.78711</v>
      </c>
      <c r="AI16" s="8">
        <f>SUM(AI9:AI15)</f>
        <v>372055941771.71912</v>
      </c>
      <c r="AK16" s="7">
        <f>SUM(AK9:AK15)</f>
        <v>0.36379999999999996</v>
      </c>
    </row>
    <row r="17" ht="19.5" thickTop="1" x14ac:dyDescent="0.25"/>
  </sheetData>
  <sortState xmlns:xlrd2="http://schemas.microsoft.com/office/spreadsheetml/2017/richdata2" ref="A9:AK15">
    <sortCondition descending="1" ref="AG9:AG15"/>
  </sortState>
  <mergeCells count="36">
    <mergeCell ref="A6:M6"/>
    <mergeCell ref="O7:O8"/>
    <mergeCell ref="Q7:Q8"/>
    <mergeCell ref="B7:B8"/>
    <mergeCell ref="D7:D8"/>
    <mergeCell ref="F7:F8"/>
    <mergeCell ref="H7:H8"/>
    <mergeCell ref="J7:J8"/>
    <mergeCell ref="L7:L8"/>
    <mergeCell ref="N7:N8"/>
    <mergeCell ref="A7:A8"/>
    <mergeCell ref="C7:C8"/>
    <mergeCell ref="E7:E8"/>
    <mergeCell ref="G7:G8"/>
    <mergeCell ref="I7:I8"/>
    <mergeCell ref="U7:W7"/>
    <mergeCell ref="P7:P8"/>
    <mergeCell ref="R7:R8"/>
    <mergeCell ref="K7:K8"/>
    <mergeCell ref="M7:M8"/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S11"/>
  <sheetViews>
    <sheetView rightToLeft="1" tabSelected="1" view="pageBreakPreview" zoomScale="115" zoomScaleNormal="100" zoomScaleSheetLayoutView="115" workbookViewId="0">
      <selection activeCell="AI21" sqref="AI21"/>
    </sheetView>
  </sheetViews>
  <sheetFormatPr defaultRowHeight="18.75" x14ac:dyDescent="0.25"/>
  <cols>
    <col min="1" max="1" width="24.42578125" style="1" customWidth="1"/>
    <col min="2" max="2" width="1" style="1" customWidth="1"/>
    <col min="3" max="3" width="22.85546875" style="1" bestFit="1" customWidth="1"/>
    <col min="4" max="4" width="1" style="1" customWidth="1"/>
    <col min="5" max="5" width="14" style="1" bestFit="1" customWidth="1"/>
    <col min="6" max="6" width="1" style="1" customWidth="1"/>
    <col min="7" max="7" width="15.14062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8" style="1" bestFit="1" customWidth="1"/>
    <col min="12" max="12" width="1" style="1" customWidth="1"/>
    <col min="13" max="13" width="10.8554687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25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30" x14ac:dyDescent="0.2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30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19" ht="30" x14ac:dyDescent="0.25">
      <c r="A6" s="20" t="s">
        <v>44</v>
      </c>
      <c r="C6" s="18" t="s">
        <v>45</v>
      </c>
      <c r="D6" s="18" t="s">
        <v>45</v>
      </c>
      <c r="E6" s="18" t="s">
        <v>45</v>
      </c>
      <c r="F6" s="18" t="s">
        <v>45</v>
      </c>
      <c r="G6" s="18" t="s">
        <v>45</v>
      </c>
      <c r="H6" s="18" t="s">
        <v>45</v>
      </c>
      <c r="I6" s="18" t="s">
        <v>45</v>
      </c>
      <c r="K6" s="18" t="s">
        <v>3</v>
      </c>
      <c r="M6" s="18" t="s">
        <v>4</v>
      </c>
      <c r="N6" s="18" t="s">
        <v>4</v>
      </c>
      <c r="O6" s="18" t="s">
        <v>4</v>
      </c>
      <c r="Q6" s="18" t="s">
        <v>5</v>
      </c>
      <c r="R6" s="18" t="s">
        <v>5</v>
      </c>
      <c r="S6" s="18" t="s">
        <v>5</v>
      </c>
    </row>
    <row r="7" spans="1:19" ht="37.5" customHeight="1" x14ac:dyDescent="0.25">
      <c r="A7" s="18" t="s">
        <v>44</v>
      </c>
      <c r="C7" s="18" t="s">
        <v>46</v>
      </c>
      <c r="E7" s="18" t="s">
        <v>47</v>
      </c>
      <c r="G7" s="18" t="s">
        <v>48</v>
      </c>
      <c r="I7" s="18" t="s">
        <v>20</v>
      </c>
      <c r="K7" s="18" t="s">
        <v>49</v>
      </c>
      <c r="M7" s="18" t="s">
        <v>50</v>
      </c>
      <c r="O7" s="18" t="s">
        <v>51</v>
      </c>
      <c r="Q7" s="18" t="s">
        <v>49</v>
      </c>
      <c r="S7" s="18" t="s">
        <v>43</v>
      </c>
    </row>
    <row r="8" spans="1:19" ht="21" x14ac:dyDescent="0.25">
      <c r="A8" s="9" t="s">
        <v>52</v>
      </c>
      <c r="C8" s="1" t="s">
        <v>53</v>
      </c>
      <c r="E8" s="1" t="s">
        <v>54</v>
      </c>
      <c r="G8" s="1" t="s">
        <v>55</v>
      </c>
      <c r="I8" s="1">
        <v>0</v>
      </c>
      <c r="K8" s="4">
        <v>347399820</v>
      </c>
      <c r="M8" s="4">
        <v>5783536</v>
      </c>
      <c r="O8" s="4">
        <v>0</v>
      </c>
      <c r="Q8" s="4">
        <v>353183356</v>
      </c>
      <c r="S8" s="6">
        <v>2.9999999999999997E-4</v>
      </c>
    </row>
    <row r="9" spans="1:19" ht="20.25" customHeight="1" x14ac:dyDescent="0.25">
      <c r="A9" s="9" t="s">
        <v>52</v>
      </c>
      <c r="C9" s="1" t="s">
        <v>56</v>
      </c>
      <c r="E9" s="1" t="s">
        <v>57</v>
      </c>
      <c r="G9" s="1" t="s">
        <v>55</v>
      </c>
      <c r="I9" s="1">
        <v>0</v>
      </c>
      <c r="K9" s="4">
        <v>952675</v>
      </c>
      <c r="M9" s="4">
        <v>6429</v>
      </c>
      <c r="O9" s="4">
        <v>0</v>
      </c>
      <c r="Q9" s="4">
        <v>959104</v>
      </c>
      <c r="S9" s="6">
        <v>0</v>
      </c>
    </row>
    <row r="10" spans="1:19" ht="19.5" thickBot="1" x14ac:dyDescent="0.3">
      <c r="K10" s="8">
        <f>SUM(K8:K9)</f>
        <v>348352495</v>
      </c>
      <c r="M10" s="8">
        <f>SUM(M8:M9)</f>
        <v>5789965</v>
      </c>
      <c r="O10" s="8">
        <f>SUM(O8:O9)</f>
        <v>0</v>
      </c>
      <c r="Q10" s="8">
        <f>SUM(Q8:Q9)</f>
        <v>354142460</v>
      </c>
      <c r="S10" s="7">
        <f>SUM(S8:S9)</f>
        <v>2.9999999999999997E-4</v>
      </c>
    </row>
    <row r="11" spans="1:19" ht="19.5" thickTop="1" x14ac:dyDescent="0.25"/>
  </sheetData>
  <mergeCells count="17">
    <mergeCell ref="G7"/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S10"/>
  <sheetViews>
    <sheetView rightToLeft="1" tabSelected="1" view="pageBreakPreview" zoomScale="115" zoomScaleNormal="100" zoomScaleSheetLayoutView="115" workbookViewId="0">
      <selection activeCell="AI21" sqref="AI21"/>
    </sheetView>
  </sheetViews>
  <sheetFormatPr defaultRowHeight="18.75" x14ac:dyDescent="0.25"/>
  <cols>
    <col min="1" max="1" width="21" style="1" bestFit="1" customWidth="1"/>
    <col min="2" max="2" width="1" style="1" customWidth="1"/>
    <col min="3" max="3" width="20.2851562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3.140625" style="1" bestFit="1" customWidth="1"/>
    <col min="10" max="10" width="1" style="1" customWidth="1"/>
    <col min="11" max="11" width="14.85546875" style="1" bestFit="1" customWidth="1"/>
    <col min="12" max="12" width="1" style="1" customWidth="1"/>
    <col min="13" max="13" width="15.7109375" style="1" bestFit="1" customWidth="1"/>
    <col min="14" max="14" width="1" style="1" customWidth="1"/>
    <col min="15" max="15" width="13.140625" style="1" bestFit="1" customWidth="1"/>
    <col min="16" max="16" width="1" style="1" customWidth="1"/>
    <col min="17" max="17" width="14.85546875" style="1" bestFit="1" customWidth="1"/>
    <col min="18" max="18" width="1" style="1" customWidth="1"/>
    <col min="19" max="19" width="15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30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30" x14ac:dyDescent="0.25">
      <c r="A3" s="15" t="s">
        <v>58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30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19" ht="30" x14ac:dyDescent="0.25">
      <c r="A6" s="18" t="s">
        <v>59</v>
      </c>
      <c r="B6" s="18" t="s">
        <v>59</v>
      </c>
      <c r="C6" s="18" t="s">
        <v>59</v>
      </c>
      <c r="D6" s="18" t="s">
        <v>59</v>
      </c>
      <c r="E6" s="18" t="s">
        <v>59</v>
      </c>
      <c r="F6" s="18" t="s">
        <v>59</v>
      </c>
      <c r="G6" s="18" t="s">
        <v>59</v>
      </c>
      <c r="I6" s="18" t="s">
        <v>60</v>
      </c>
      <c r="J6" s="18" t="s">
        <v>60</v>
      </c>
      <c r="K6" s="18" t="s">
        <v>60</v>
      </c>
      <c r="L6" s="18" t="s">
        <v>60</v>
      </c>
      <c r="M6" s="18" t="s">
        <v>60</v>
      </c>
      <c r="O6" s="18" t="s">
        <v>61</v>
      </c>
      <c r="P6" s="18" t="s">
        <v>61</v>
      </c>
      <c r="Q6" s="18" t="s">
        <v>61</v>
      </c>
      <c r="R6" s="18" t="s">
        <v>61</v>
      </c>
      <c r="S6" s="18" t="s">
        <v>61</v>
      </c>
    </row>
    <row r="7" spans="1:19" ht="37.5" customHeight="1" x14ac:dyDescent="0.25">
      <c r="A7" s="18" t="s">
        <v>62</v>
      </c>
      <c r="C7" s="18" t="s">
        <v>63</v>
      </c>
      <c r="E7" s="18" t="s">
        <v>19</v>
      </c>
      <c r="G7" s="18" t="s">
        <v>20</v>
      </c>
      <c r="I7" s="18" t="s">
        <v>64</v>
      </c>
      <c r="K7" s="18" t="s">
        <v>65</v>
      </c>
      <c r="M7" s="18" t="s">
        <v>66</v>
      </c>
      <c r="O7" s="18" t="s">
        <v>64</v>
      </c>
      <c r="Q7" s="18" t="s">
        <v>65</v>
      </c>
      <c r="S7" s="18" t="s">
        <v>66</v>
      </c>
    </row>
    <row r="8" spans="1:19" ht="21" x14ac:dyDescent="0.25">
      <c r="A8" s="3" t="s">
        <v>52</v>
      </c>
      <c r="C8" s="4">
        <v>11</v>
      </c>
      <c r="E8" s="1" t="s">
        <v>67</v>
      </c>
      <c r="G8" s="1">
        <v>0</v>
      </c>
      <c r="I8" s="4">
        <v>6429</v>
      </c>
      <c r="K8" s="4">
        <v>0</v>
      </c>
      <c r="M8" s="4">
        <v>6429</v>
      </c>
      <c r="O8" s="4">
        <v>19104</v>
      </c>
      <c r="Q8" s="4">
        <v>0</v>
      </c>
      <c r="S8" s="4">
        <v>19104</v>
      </c>
    </row>
    <row r="9" spans="1:19" ht="20.25" customHeight="1" thickBot="1" x14ac:dyDescent="0.3">
      <c r="I9" s="8">
        <f>SUM(I8)</f>
        <v>6429</v>
      </c>
      <c r="K9" s="8">
        <f>SUM(K8)</f>
        <v>0</v>
      </c>
      <c r="M9" s="8">
        <f>SUM(M8)</f>
        <v>6429</v>
      </c>
      <c r="O9" s="8">
        <f>SUM(O8)</f>
        <v>19104</v>
      </c>
      <c r="Q9" s="8">
        <f>SUM(Q8)</f>
        <v>0</v>
      </c>
      <c r="S9" s="8">
        <f>SUM(S8)</f>
        <v>19104</v>
      </c>
    </row>
    <row r="10" spans="1:19" ht="19.5" thickTop="1" x14ac:dyDescent="0.25"/>
  </sheetData>
  <mergeCells count="16">
    <mergeCell ref="A2:S2"/>
    <mergeCell ref="Q7"/>
    <mergeCell ref="S7"/>
    <mergeCell ref="O6:S6"/>
    <mergeCell ref="A4:S4"/>
    <mergeCell ref="A3:S3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T16"/>
  <sheetViews>
    <sheetView rightToLeft="1" tabSelected="1" view="pageBreakPreview" zoomScaleNormal="100" zoomScaleSheetLayoutView="100" workbookViewId="0">
      <selection activeCell="AI21" sqref="AI21"/>
    </sheetView>
  </sheetViews>
  <sheetFormatPr defaultRowHeight="18.75" x14ac:dyDescent="0.25"/>
  <cols>
    <col min="1" max="1" width="38" style="1" bestFit="1" customWidth="1"/>
    <col min="2" max="2" width="1" style="1" customWidth="1"/>
    <col min="3" max="3" width="9" style="1" bestFit="1" customWidth="1"/>
    <col min="4" max="4" width="1" style="1" customWidth="1"/>
    <col min="5" max="5" width="17.5703125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21.7109375" style="1" customWidth="1"/>
    <col min="10" max="10" width="1" style="1" customWidth="1"/>
    <col min="11" max="11" width="9" style="1" bestFit="1" customWidth="1"/>
    <col min="12" max="12" width="1" style="1" customWidth="1"/>
    <col min="13" max="13" width="17.5703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21.7109375" style="1" customWidth="1"/>
    <col min="18" max="18" width="1" style="1" customWidth="1"/>
    <col min="19" max="19" width="9.140625" style="1" customWidth="1"/>
    <col min="20" max="16384" width="9.140625" style="1"/>
  </cols>
  <sheetData>
    <row r="2" spans="1:20" ht="30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20" ht="30" x14ac:dyDescent="0.25">
      <c r="A3" s="15" t="s">
        <v>58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20" ht="30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20" ht="30" x14ac:dyDescent="0.25">
      <c r="A6" s="15"/>
      <c r="C6" s="18" t="s">
        <v>60</v>
      </c>
      <c r="D6" s="18" t="s">
        <v>60</v>
      </c>
      <c r="E6" s="18" t="s">
        <v>60</v>
      </c>
      <c r="F6" s="18" t="s">
        <v>60</v>
      </c>
      <c r="G6" s="18" t="s">
        <v>60</v>
      </c>
      <c r="H6" s="18" t="s">
        <v>60</v>
      </c>
      <c r="I6" s="18" t="s">
        <v>60</v>
      </c>
      <c r="K6" s="18" t="s">
        <v>61</v>
      </c>
      <c r="L6" s="18" t="s">
        <v>61</v>
      </c>
      <c r="M6" s="18" t="s">
        <v>61</v>
      </c>
      <c r="N6" s="18" t="s">
        <v>61</v>
      </c>
      <c r="O6" s="18" t="s">
        <v>61</v>
      </c>
      <c r="P6" s="18" t="s">
        <v>61</v>
      </c>
      <c r="Q6" s="18" t="s">
        <v>61</v>
      </c>
    </row>
    <row r="7" spans="1:20" ht="58.5" customHeight="1" x14ac:dyDescent="0.25">
      <c r="A7" s="15"/>
      <c r="C7" s="18" t="s">
        <v>6</v>
      </c>
      <c r="E7" s="18" t="s">
        <v>68</v>
      </c>
      <c r="G7" s="18" t="s">
        <v>69</v>
      </c>
      <c r="I7" s="17" t="s">
        <v>70</v>
      </c>
      <c r="K7" s="18" t="s">
        <v>6</v>
      </c>
      <c r="M7" s="18" t="s">
        <v>68</v>
      </c>
      <c r="O7" s="18" t="s">
        <v>69</v>
      </c>
      <c r="Q7" s="17" t="s">
        <v>70</v>
      </c>
    </row>
    <row r="8" spans="1:20" ht="21" x14ac:dyDescent="0.25">
      <c r="A8" s="3" t="s">
        <v>85</v>
      </c>
      <c r="C8" s="4">
        <v>153440</v>
      </c>
      <c r="E8" s="4">
        <v>99417234959.559998</v>
      </c>
      <c r="G8" s="4">
        <v>96178550237.580994</v>
      </c>
      <c r="I8" s="4">
        <f>E8-G8</f>
        <v>3238684721.9790039</v>
      </c>
      <c r="K8" s="4">
        <v>30000</v>
      </c>
      <c r="M8" s="4">
        <v>99417234959.559998</v>
      </c>
      <c r="O8" s="4">
        <v>93092825263</v>
      </c>
      <c r="Q8" s="4">
        <f>M8-O8</f>
        <v>6324409696.5599976</v>
      </c>
      <c r="S8" s="4"/>
      <c r="T8" s="4"/>
    </row>
    <row r="9" spans="1:20" ht="20.25" customHeight="1" x14ac:dyDescent="0.25">
      <c r="A9" s="3" t="s">
        <v>86</v>
      </c>
      <c r="C9" s="4">
        <v>112444</v>
      </c>
      <c r="E9" s="4">
        <v>70382132461.909103</v>
      </c>
      <c r="G9" s="4">
        <v>68032591237.456123</v>
      </c>
      <c r="I9" s="4">
        <f t="shared" ref="I9:I14" si="0">E9-G9</f>
        <v>2349541224.45298</v>
      </c>
      <c r="K9" s="4">
        <v>20000</v>
      </c>
      <c r="M9" s="4">
        <v>70382132461.909103</v>
      </c>
      <c r="O9" s="4">
        <v>65985069572</v>
      </c>
      <c r="Q9" s="4">
        <f t="shared" ref="Q9:Q14" si="1">M9-O9</f>
        <v>4397062889.9091034</v>
      </c>
      <c r="S9" s="4"/>
      <c r="T9" s="4"/>
    </row>
    <row r="10" spans="1:20" ht="21" x14ac:dyDescent="0.25">
      <c r="A10" s="3" t="s">
        <v>87</v>
      </c>
      <c r="C10" s="4">
        <v>100000</v>
      </c>
      <c r="E10" s="4">
        <v>67721223303.125</v>
      </c>
      <c r="G10" s="4">
        <v>65778175544.375</v>
      </c>
      <c r="I10" s="4">
        <f t="shared" si="0"/>
        <v>1943047758.75</v>
      </c>
      <c r="K10" s="4">
        <v>153440</v>
      </c>
      <c r="M10" s="4">
        <v>67721223303.125</v>
      </c>
      <c r="O10" s="4">
        <v>63602423976</v>
      </c>
      <c r="Q10" s="4">
        <f t="shared" si="1"/>
        <v>4118799327.125</v>
      </c>
      <c r="S10" s="4"/>
      <c r="T10" s="4"/>
    </row>
    <row r="11" spans="1:20" ht="21" x14ac:dyDescent="0.25">
      <c r="A11" s="3" t="s">
        <v>88</v>
      </c>
      <c r="C11" s="4">
        <v>100000</v>
      </c>
      <c r="E11" s="4">
        <v>63723348049.375</v>
      </c>
      <c r="G11" s="4">
        <v>61912076401.875</v>
      </c>
      <c r="I11" s="4">
        <f t="shared" si="0"/>
        <v>1811271647.5</v>
      </c>
      <c r="K11" s="4">
        <v>100000</v>
      </c>
      <c r="M11" s="4">
        <v>63723348049.375</v>
      </c>
      <c r="O11" s="4">
        <v>60010874990</v>
      </c>
      <c r="Q11" s="4">
        <f t="shared" si="1"/>
        <v>3712473059.375</v>
      </c>
      <c r="S11" s="4"/>
      <c r="T11" s="4"/>
    </row>
    <row r="12" spans="1:20" ht="21" x14ac:dyDescent="0.25">
      <c r="A12" s="3" t="s">
        <v>89</v>
      </c>
      <c r="C12" s="4">
        <v>50000</v>
      </c>
      <c r="E12" s="4">
        <v>36306418268.75</v>
      </c>
      <c r="G12" s="4">
        <v>35407081303.125</v>
      </c>
      <c r="I12" s="4">
        <f t="shared" si="0"/>
        <v>899336965.625</v>
      </c>
      <c r="K12" s="4">
        <v>112444</v>
      </c>
      <c r="M12" s="4">
        <v>36306418268.75</v>
      </c>
      <c r="O12" s="4">
        <v>34556262186</v>
      </c>
      <c r="Q12" s="4">
        <f t="shared" si="1"/>
        <v>1750156082.75</v>
      </c>
      <c r="S12" s="4"/>
      <c r="T12" s="4"/>
    </row>
    <row r="13" spans="1:20" ht="21" x14ac:dyDescent="0.25">
      <c r="A13" s="3" t="s">
        <v>90</v>
      </c>
      <c r="C13" s="4">
        <v>30000</v>
      </c>
      <c r="E13" s="4">
        <v>18778995690</v>
      </c>
      <c r="G13" s="4">
        <v>18180364211.625</v>
      </c>
      <c r="I13" s="4">
        <f t="shared" si="0"/>
        <v>598631478.375</v>
      </c>
      <c r="K13" s="4">
        <v>100000</v>
      </c>
      <c r="M13" s="4">
        <v>18778995690</v>
      </c>
      <c r="O13" s="4">
        <v>17746964928</v>
      </c>
      <c r="Q13" s="4">
        <f t="shared" si="1"/>
        <v>1032030762</v>
      </c>
      <c r="S13" s="4"/>
      <c r="T13" s="4"/>
    </row>
    <row r="14" spans="1:20" ht="21" x14ac:dyDescent="0.25">
      <c r="A14" s="3" t="s">
        <v>91</v>
      </c>
      <c r="C14" s="4">
        <v>20000</v>
      </c>
      <c r="E14" s="4">
        <v>15726589039</v>
      </c>
      <c r="G14" s="4">
        <v>15337739530.75</v>
      </c>
      <c r="I14" s="4">
        <f t="shared" si="0"/>
        <v>388849508.25</v>
      </c>
      <c r="K14" s="4">
        <v>50000</v>
      </c>
      <c r="M14" s="4">
        <v>15726589039</v>
      </c>
      <c r="O14" s="4">
        <v>14999795538</v>
      </c>
      <c r="Q14" s="4">
        <f t="shared" si="1"/>
        <v>726793501</v>
      </c>
      <c r="S14" s="4"/>
      <c r="T14" s="4"/>
    </row>
    <row r="15" spans="1:20" ht="19.5" thickBot="1" x14ac:dyDescent="0.3">
      <c r="E15" s="8">
        <f>SUM(E8:E14)</f>
        <v>372055941771.71912</v>
      </c>
      <c r="G15" s="8">
        <f>SUM(G8:G14)</f>
        <v>360826578466.78711</v>
      </c>
      <c r="I15" s="8">
        <f>SUM(I8:I14)</f>
        <v>11229363304.931984</v>
      </c>
      <c r="M15" s="8">
        <f>SUM(M8:M14)</f>
        <v>372055941771.71912</v>
      </c>
      <c r="O15" s="8">
        <f>SUM(O8:O14)</f>
        <v>349994216453</v>
      </c>
      <c r="Q15" s="8">
        <f>SUM(Q8:Q14)</f>
        <v>22061725318.719101</v>
      </c>
      <c r="S15" s="4"/>
      <c r="T15" s="4"/>
    </row>
    <row r="16" spans="1:20" ht="19.5" thickTop="1" x14ac:dyDescent="0.25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Q16"/>
  <sheetViews>
    <sheetView rightToLeft="1" tabSelected="1" view="pageBreakPreview" zoomScaleNormal="100" zoomScaleSheetLayoutView="100" workbookViewId="0">
      <selection activeCell="AI21" sqref="AI21"/>
    </sheetView>
  </sheetViews>
  <sheetFormatPr defaultRowHeight="18.75" x14ac:dyDescent="0.25"/>
  <cols>
    <col min="1" max="1" width="29" style="1" bestFit="1" customWidth="1"/>
    <col min="2" max="2" width="1" style="1" customWidth="1"/>
    <col min="3" max="3" width="20.710937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20.7109375" style="1" bestFit="1" customWidth="1"/>
    <col min="12" max="12" width="1" style="1" customWidth="1"/>
    <col min="13" max="13" width="21.71093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5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30" x14ac:dyDescent="0.25">
      <c r="A3" s="15" t="s">
        <v>58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30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30" x14ac:dyDescent="0.25">
      <c r="A6" s="20" t="s">
        <v>62</v>
      </c>
      <c r="C6" s="18" t="s">
        <v>60</v>
      </c>
      <c r="D6" s="18" t="s">
        <v>60</v>
      </c>
      <c r="E6" s="18" t="s">
        <v>60</v>
      </c>
      <c r="F6" s="18" t="s">
        <v>60</v>
      </c>
      <c r="G6" s="18" t="s">
        <v>60</v>
      </c>
      <c r="H6" s="18" t="s">
        <v>60</v>
      </c>
      <c r="I6" s="18" t="s">
        <v>60</v>
      </c>
      <c r="K6" s="18" t="s">
        <v>61</v>
      </c>
      <c r="L6" s="18" t="s">
        <v>61</v>
      </c>
      <c r="M6" s="18" t="s">
        <v>61</v>
      </c>
      <c r="N6" s="18" t="s">
        <v>61</v>
      </c>
      <c r="O6" s="18" t="s">
        <v>61</v>
      </c>
      <c r="P6" s="18" t="s">
        <v>61</v>
      </c>
      <c r="Q6" s="18" t="s">
        <v>61</v>
      </c>
    </row>
    <row r="7" spans="1:17" ht="37.5" customHeight="1" x14ac:dyDescent="0.25">
      <c r="A7" s="18" t="s">
        <v>62</v>
      </c>
      <c r="C7" s="18" t="s">
        <v>74</v>
      </c>
      <c r="E7" s="18" t="s">
        <v>71</v>
      </c>
      <c r="G7" s="18" t="s">
        <v>72</v>
      </c>
      <c r="I7" s="18" t="s">
        <v>75</v>
      </c>
      <c r="K7" s="18" t="s">
        <v>74</v>
      </c>
      <c r="M7" s="18" t="s">
        <v>71</v>
      </c>
      <c r="O7" s="18" t="s">
        <v>72</v>
      </c>
      <c r="Q7" s="18" t="s">
        <v>75</v>
      </c>
    </row>
    <row r="8" spans="1:17" ht="21" x14ac:dyDescent="0.25">
      <c r="A8" s="3" t="s">
        <v>29</v>
      </c>
      <c r="C8" s="4">
        <v>0</v>
      </c>
      <c r="E8" s="4">
        <v>3238684721.9790039</v>
      </c>
      <c r="G8" s="4">
        <v>0</v>
      </c>
      <c r="I8" s="4">
        <f>E8</f>
        <v>3238684721.9790039</v>
      </c>
      <c r="K8" s="4">
        <v>0</v>
      </c>
      <c r="M8" s="4">
        <v>6324409696.5599976</v>
      </c>
      <c r="O8" s="4">
        <v>0</v>
      </c>
      <c r="Q8" s="4">
        <f>M8</f>
        <v>6324409696.5599976</v>
      </c>
    </row>
    <row r="9" spans="1:17" ht="20.25" customHeight="1" x14ac:dyDescent="0.25">
      <c r="A9" s="3" t="s">
        <v>26</v>
      </c>
      <c r="C9" s="4">
        <v>0</v>
      </c>
      <c r="E9" s="4">
        <v>2349541224.45298</v>
      </c>
      <c r="G9" s="4">
        <v>0</v>
      </c>
      <c r="I9" s="4">
        <f t="shared" ref="I9:I14" si="0">E9</f>
        <v>2349541224.45298</v>
      </c>
      <c r="K9" s="4">
        <v>0</v>
      </c>
      <c r="M9" s="4">
        <v>4397062889.9091034</v>
      </c>
      <c r="O9" s="4">
        <v>0</v>
      </c>
      <c r="Q9" s="4">
        <f t="shared" ref="Q9:Q14" si="1">M9</f>
        <v>4397062889.9091034</v>
      </c>
    </row>
    <row r="10" spans="1:17" ht="21" x14ac:dyDescent="0.25">
      <c r="A10" s="3" t="s">
        <v>38</v>
      </c>
      <c r="C10" s="4">
        <v>0</v>
      </c>
      <c r="E10" s="4">
        <v>1943047758.75</v>
      </c>
      <c r="G10" s="4">
        <v>0</v>
      </c>
      <c r="I10" s="4">
        <f t="shared" si="0"/>
        <v>1943047758.75</v>
      </c>
      <c r="K10" s="4">
        <v>0</v>
      </c>
      <c r="M10" s="4">
        <v>4118799327.125</v>
      </c>
      <c r="O10" s="4">
        <v>0</v>
      </c>
      <c r="Q10" s="4">
        <f t="shared" si="1"/>
        <v>4118799327.125</v>
      </c>
    </row>
    <row r="11" spans="1:17" ht="21" x14ac:dyDescent="0.25">
      <c r="A11" s="3" t="s">
        <v>40</v>
      </c>
      <c r="C11" s="4">
        <v>0</v>
      </c>
      <c r="E11" s="4">
        <v>1811271647.5</v>
      </c>
      <c r="G11" s="4">
        <v>0</v>
      </c>
      <c r="I11" s="4">
        <f t="shared" si="0"/>
        <v>1811271647.5</v>
      </c>
      <c r="K11" s="4">
        <v>0</v>
      </c>
      <c r="M11" s="4">
        <v>3712473059.375</v>
      </c>
      <c r="O11" s="4">
        <v>0</v>
      </c>
      <c r="Q11" s="4">
        <f t="shared" si="1"/>
        <v>3712473059.375</v>
      </c>
    </row>
    <row r="12" spans="1:17" ht="21" x14ac:dyDescent="0.25">
      <c r="A12" s="3" t="s">
        <v>22</v>
      </c>
      <c r="C12" s="4">
        <v>0</v>
      </c>
      <c r="E12" s="4">
        <v>899336965.625</v>
      </c>
      <c r="G12" s="4">
        <v>0</v>
      </c>
      <c r="I12" s="4">
        <f t="shared" si="0"/>
        <v>899336965.625</v>
      </c>
      <c r="K12" s="4">
        <v>0</v>
      </c>
      <c r="M12" s="4">
        <v>1750156082.75</v>
      </c>
      <c r="O12" s="4">
        <v>0</v>
      </c>
      <c r="Q12" s="4">
        <f t="shared" si="1"/>
        <v>1750156082.75</v>
      </c>
    </row>
    <row r="13" spans="1:17" ht="21" x14ac:dyDescent="0.25">
      <c r="A13" s="3" t="s">
        <v>35</v>
      </c>
      <c r="C13" s="4">
        <v>0</v>
      </c>
      <c r="E13" s="4">
        <v>598631478.375</v>
      </c>
      <c r="G13" s="4">
        <v>0</v>
      </c>
      <c r="I13" s="4">
        <f t="shared" si="0"/>
        <v>598631478.375</v>
      </c>
      <c r="K13" s="4">
        <v>0</v>
      </c>
      <c r="M13" s="4">
        <v>1032030762</v>
      </c>
      <c r="O13" s="4">
        <v>0</v>
      </c>
      <c r="Q13" s="4">
        <f t="shared" si="1"/>
        <v>1032030762</v>
      </c>
    </row>
    <row r="14" spans="1:17" ht="21" x14ac:dyDescent="0.25">
      <c r="A14" s="3" t="s">
        <v>32</v>
      </c>
      <c r="C14" s="4">
        <v>0</v>
      </c>
      <c r="E14" s="4">
        <v>388849508.25</v>
      </c>
      <c r="G14" s="4">
        <v>0</v>
      </c>
      <c r="I14" s="4">
        <f t="shared" si="0"/>
        <v>388849508.25</v>
      </c>
      <c r="K14" s="4">
        <v>0</v>
      </c>
      <c r="M14" s="4">
        <v>726793501</v>
      </c>
      <c r="O14" s="4">
        <v>0</v>
      </c>
      <c r="Q14" s="4">
        <f t="shared" si="1"/>
        <v>726793501</v>
      </c>
    </row>
    <row r="15" spans="1:17" ht="19.5" thickBot="1" x14ac:dyDescent="0.3">
      <c r="C15" s="8">
        <f>SUM(C8:C14)</f>
        <v>0</v>
      </c>
      <c r="E15" s="8">
        <f>SUM(E8:E14)</f>
        <v>11229363304.931984</v>
      </c>
      <c r="G15" s="8">
        <f>SUM(G8:G14)</f>
        <v>0</v>
      </c>
      <c r="I15" s="8">
        <f>SUM(I8:I14)</f>
        <v>11229363304.931984</v>
      </c>
      <c r="K15" s="8">
        <f>SUM(K8:K14)</f>
        <v>0</v>
      </c>
      <c r="M15" s="8">
        <f>SUM(M8:M14)</f>
        <v>22061725318.719101</v>
      </c>
      <c r="O15" s="8">
        <f>SUM(O8:O14)</f>
        <v>0</v>
      </c>
      <c r="Q15" s="8">
        <f>SUM(Q8:Q14)</f>
        <v>22061725318.719101</v>
      </c>
    </row>
    <row r="16" spans="1:17" ht="19.5" thickTop="1" x14ac:dyDescent="0.25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K9"/>
  <sheetViews>
    <sheetView rightToLeft="1" tabSelected="1" view="pageBreakPreview" zoomScaleNormal="100" zoomScaleSheetLayoutView="100" workbookViewId="0">
      <selection activeCell="AI21" sqref="AI21"/>
    </sheetView>
  </sheetViews>
  <sheetFormatPr defaultRowHeight="18.75" x14ac:dyDescent="0.25"/>
  <cols>
    <col min="1" max="1" width="21.85546875" style="1" customWidth="1"/>
    <col min="2" max="2" width="1" style="1" customWidth="1"/>
    <col min="3" max="3" width="22.85546875" style="1" bestFit="1" customWidth="1"/>
    <col min="4" max="4" width="1" style="1" customWidth="1"/>
    <col min="5" max="5" width="39.85546875" style="1" bestFit="1" customWidth="1"/>
    <col min="6" max="6" width="1" style="1" customWidth="1"/>
    <col min="7" max="7" width="34.85546875" style="1" bestFit="1" customWidth="1"/>
    <col min="8" max="8" width="1" style="1" customWidth="1"/>
    <col min="9" max="9" width="39.85546875" style="1" bestFit="1" customWidth="1"/>
    <col min="10" max="10" width="1" style="1" customWidth="1"/>
    <col min="11" max="11" width="34.855468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30" x14ac:dyDescent="0.2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30" x14ac:dyDescent="0.25">
      <c r="A3" s="15" t="s">
        <v>58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30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</row>
    <row r="6" spans="1:11" ht="30" x14ac:dyDescent="0.25">
      <c r="A6" s="18" t="s">
        <v>76</v>
      </c>
      <c r="B6" s="18" t="s">
        <v>76</v>
      </c>
      <c r="C6" s="18" t="s">
        <v>76</v>
      </c>
      <c r="E6" s="18" t="s">
        <v>60</v>
      </c>
      <c r="F6" s="18" t="s">
        <v>60</v>
      </c>
      <c r="G6" s="18" t="s">
        <v>60</v>
      </c>
      <c r="I6" s="18" t="s">
        <v>61</v>
      </c>
      <c r="J6" s="18" t="s">
        <v>61</v>
      </c>
      <c r="K6" s="18" t="s">
        <v>61</v>
      </c>
    </row>
    <row r="7" spans="1:11" ht="37.5" customHeight="1" x14ac:dyDescent="0.25">
      <c r="A7" s="18" t="s">
        <v>77</v>
      </c>
      <c r="C7" s="18" t="s">
        <v>46</v>
      </c>
      <c r="E7" s="18" t="s">
        <v>78</v>
      </c>
      <c r="G7" s="18" t="s">
        <v>79</v>
      </c>
      <c r="I7" s="18" t="s">
        <v>78</v>
      </c>
      <c r="K7" s="18" t="s">
        <v>79</v>
      </c>
    </row>
    <row r="8" spans="1:11" ht="21" x14ac:dyDescent="0.25">
      <c r="A8" s="3" t="s">
        <v>52</v>
      </c>
      <c r="C8" s="1" t="s">
        <v>56</v>
      </c>
      <c r="E8" s="4">
        <v>6429</v>
      </c>
      <c r="G8" s="1" t="s">
        <v>67</v>
      </c>
      <c r="I8" s="4">
        <v>19104</v>
      </c>
      <c r="K8" s="1" t="s">
        <v>67</v>
      </c>
    </row>
    <row r="9" spans="1:11" ht="20.25" customHeight="1" x14ac:dyDescent="0.25"/>
  </sheetData>
  <mergeCells count="12">
    <mergeCell ref="A2:K2"/>
    <mergeCell ref="I7"/>
    <mergeCell ref="K7"/>
    <mergeCell ref="I6:K6"/>
    <mergeCell ref="A4:K4"/>
    <mergeCell ref="A3:K3"/>
    <mergeCell ref="A7"/>
    <mergeCell ref="C7"/>
    <mergeCell ref="A6:C6"/>
    <mergeCell ref="E7"/>
    <mergeCell ref="G7"/>
    <mergeCell ref="E6:G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2:G10"/>
  <sheetViews>
    <sheetView rightToLeft="1" tabSelected="1" view="pageBreakPreview" zoomScaleNormal="100" zoomScaleSheetLayoutView="100" workbookViewId="0">
      <selection activeCell="AI21" sqref="AI21"/>
    </sheetView>
  </sheetViews>
  <sheetFormatPr defaultRowHeight="18.75" x14ac:dyDescent="0.25"/>
  <cols>
    <col min="1" max="1" width="41.28515625" style="1" customWidth="1"/>
    <col min="2" max="2" width="1" style="1" customWidth="1"/>
    <col min="3" max="3" width="16.140625" style="1" bestFit="1" customWidth="1"/>
    <col min="4" max="4" width="1" style="1" customWidth="1"/>
    <col min="5" max="5" width="24" style="1" bestFit="1" customWidth="1"/>
    <col min="6" max="6" width="1" style="1" customWidth="1"/>
    <col min="7" max="7" width="24.5703125" style="1" customWidth="1"/>
    <col min="8" max="8" width="1" style="1" customWidth="1"/>
    <col min="9" max="9" width="9.140625" style="1" customWidth="1"/>
    <col min="10" max="16384" width="9.140625" style="1"/>
  </cols>
  <sheetData>
    <row r="2" spans="1:7" ht="30" x14ac:dyDescent="0.25">
      <c r="A2" s="15" t="s">
        <v>0</v>
      </c>
      <c r="B2" s="15"/>
      <c r="C2" s="15"/>
      <c r="D2" s="15"/>
      <c r="E2" s="15"/>
      <c r="F2" s="15"/>
      <c r="G2" s="15"/>
    </row>
    <row r="3" spans="1:7" ht="30" x14ac:dyDescent="0.25">
      <c r="A3" s="15" t="s">
        <v>58</v>
      </c>
      <c r="B3" s="15"/>
      <c r="C3" s="15"/>
      <c r="D3" s="15"/>
      <c r="E3" s="15"/>
      <c r="F3" s="15"/>
      <c r="G3" s="15"/>
    </row>
    <row r="4" spans="1:7" ht="30" x14ac:dyDescent="0.25">
      <c r="A4" s="15" t="s">
        <v>2</v>
      </c>
      <c r="B4" s="15"/>
      <c r="C4" s="15"/>
      <c r="D4" s="15"/>
      <c r="E4" s="15"/>
      <c r="F4" s="15"/>
      <c r="G4" s="15"/>
    </row>
    <row r="6" spans="1:7" ht="55.5" customHeight="1" x14ac:dyDescent="0.25">
      <c r="A6" s="17" t="s">
        <v>62</v>
      </c>
      <c r="B6" s="2"/>
      <c r="C6" s="17" t="s">
        <v>49</v>
      </c>
      <c r="D6" s="2"/>
      <c r="E6" s="17" t="s">
        <v>73</v>
      </c>
      <c r="F6" s="2"/>
      <c r="G6" s="17" t="s">
        <v>11</v>
      </c>
    </row>
    <row r="7" spans="1:7" ht="21" x14ac:dyDescent="0.25">
      <c r="A7" s="9" t="s">
        <v>80</v>
      </c>
      <c r="C7" s="4">
        <f>'سرمایه‌گذاری در اوراق بهادار'!I15</f>
        <v>11229363304.931984</v>
      </c>
      <c r="E7" s="6">
        <f>C7/C9</f>
        <v>0.99999942748345172</v>
      </c>
      <c r="G7" s="6">
        <v>1.1299999999999999E-2</v>
      </c>
    </row>
    <row r="8" spans="1:7" ht="20.25" customHeight="1" x14ac:dyDescent="0.25">
      <c r="A8" s="9" t="s">
        <v>81</v>
      </c>
      <c r="C8" s="4">
        <v>6429</v>
      </c>
      <c r="E8" s="6">
        <f>C8/C9</f>
        <v>5.7251654833070265E-7</v>
      </c>
      <c r="G8" s="6">
        <v>0</v>
      </c>
    </row>
    <row r="9" spans="1:7" ht="19.5" thickBot="1" x14ac:dyDescent="0.3">
      <c r="C9" s="8">
        <f>SUM(C7:C8)</f>
        <v>11229369733.931984</v>
      </c>
      <c r="E9" s="7">
        <f>SUM(E7:E8)</f>
        <v>1</v>
      </c>
      <c r="G9" s="7">
        <f>SUM(G7:G8)</f>
        <v>1.1299999999999999E-2</v>
      </c>
    </row>
    <row r="10" spans="1:7" ht="19.5" thickTop="1" x14ac:dyDescent="0.25"/>
  </sheetData>
  <mergeCells count="7">
    <mergeCell ref="A3:G3"/>
    <mergeCell ref="A2:G2"/>
    <mergeCell ref="A6"/>
    <mergeCell ref="C6"/>
    <mergeCell ref="E6"/>
    <mergeCell ref="G6"/>
    <mergeCell ref="A4:G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جلد</vt:lpstr>
      <vt:lpstr>اوراق مشارکت</vt:lpstr>
      <vt:lpstr>سپرده</vt:lpstr>
      <vt:lpstr>سود اوراق بهادار و سپرده بانکی</vt:lpstr>
      <vt:lpstr>درآمد ناشی از تغییر قیمت اوراق</vt:lpstr>
      <vt:lpstr>سرمایه‌گذاری در اوراق بهادار</vt:lpstr>
      <vt:lpstr>درآمد سپرده بانکی</vt:lpstr>
      <vt:lpstr>جمع درآمدها</vt:lpstr>
      <vt:lpstr>جلد!Print_Area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Reza Ahmadi</dc:creator>
  <cp:lastModifiedBy>Reza Ahmadi</cp:lastModifiedBy>
  <cp:lastPrinted>2021-06-27T12:10:21Z</cp:lastPrinted>
  <dcterms:modified xsi:type="dcterms:W3CDTF">2021-06-27T12:10:23Z</dcterms:modified>
</cp:coreProperties>
</file>