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ahmadi\Desktop\"/>
    </mc:Choice>
  </mc:AlternateContent>
  <xr:revisionPtr revIDLastSave="0" documentId="13_ncr:1_{1A9D46BA-F6EC-4389-9446-48B8012DB476}" xr6:coauthVersionLast="47" xr6:coauthVersionMax="47" xr10:uidLastSave="{00000000-0000-0000-0000-000000000000}"/>
  <bookViews>
    <workbookView xWindow="-120" yWindow="-120" windowWidth="24240" windowHeight="13140" tabRatio="798" xr2:uid="{00000000-000D-0000-FFFF-FFFF00000000}"/>
  </bookViews>
  <sheets>
    <sheet name="جلد" sheetId="16" r:id="rId1"/>
    <sheet name="اوراق مشارکت" sheetId="3" r:id="rId2"/>
    <sheet name="سپرده" sheetId="6" r:id="rId3"/>
    <sheet name="سود اوراق بهادار و سپرده بانکی" sheetId="7" r:id="rId4"/>
    <sheet name="درآمد ناشی از تغییر قیمت اوراق" sheetId="9" r:id="rId5"/>
    <sheet name="درآمد ناشی از فروش" sheetId="10" r:id="rId6"/>
    <sheet name="سرمایه‌گذاری در اوراق بهادار" sheetId="12" r:id="rId7"/>
    <sheet name="درآمد سپرده بانکی" sheetId="13" r:id="rId8"/>
    <sheet name="جمع درآمدها" sheetId="15" r:id="rId9"/>
  </sheets>
  <definedNames>
    <definedName name="_xlnm.Print_Area" localSheetId="0">جلد!$A$1:$I$16</definedName>
  </definedNames>
  <calcPr calcId="181029"/>
</workbook>
</file>

<file path=xl/calcChain.xml><?xml version="1.0" encoding="utf-8"?>
<calcChain xmlns="http://schemas.openxmlformats.org/spreadsheetml/2006/main">
  <c r="Q8" i="9" l="1"/>
  <c r="I15" i="9"/>
  <c r="I13" i="9"/>
  <c r="I10" i="9"/>
  <c r="I13" i="12" l="1"/>
  <c r="M15" i="9"/>
  <c r="G9" i="10" l="1"/>
  <c r="G8" i="10"/>
  <c r="Q9" i="9"/>
  <c r="Q10" i="9"/>
  <c r="Q11" i="9"/>
  <c r="Q12" i="9"/>
  <c r="Q13" i="9"/>
  <c r="Q14" i="9"/>
  <c r="AG16" i="3"/>
  <c r="Q9" i="12" l="1"/>
  <c r="Q10" i="12"/>
  <c r="Q11" i="12"/>
  <c r="Q12" i="12"/>
  <c r="Q13" i="12"/>
  <c r="Q14" i="12"/>
  <c r="Q8" i="12"/>
  <c r="Q15" i="12" s="1"/>
  <c r="I9" i="12"/>
  <c r="I10" i="12"/>
  <c r="I11" i="12"/>
  <c r="I12" i="12"/>
  <c r="I14" i="12"/>
  <c r="I8" i="12"/>
  <c r="I10" i="10"/>
  <c r="I9" i="9"/>
  <c r="I11" i="9"/>
  <c r="I12" i="9"/>
  <c r="I14" i="9"/>
  <c r="I8" i="9"/>
  <c r="S9" i="6"/>
  <c r="S8" i="6"/>
  <c r="AK10" i="3"/>
  <c r="AK11" i="3"/>
  <c r="AK12" i="3"/>
  <c r="AK13" i="3"/>
  <c r="AK14" i="3"/>
  <c r="AK15" i="3"/>
  <c r="AK9" i="3"/>
  <c r="Q15" i="9" l="1"/>
  <c r="C15" i="12"/>
  <c r="O15" i="12"/>
  <c r="M15" i="12"/>
  <c r="K15" i="12"/>
  <c r="I15" i="12"/>
  <c r="C7" i="15" s="1"/>
  <c r="G15" i="12"/>
  <c r="E15" i="12"/>
  <c r="Q10" i="10"/>
  <c r="O10" i="10"/>
  <c r="M10" i="10"/>
  <c r="G10" i="10"/>
  <c r="E10" i="10"/>
  <c r="O15" i="9"/>
  <c r="G15" i="9"/>
  <c r="E15" i="9"/>
  <c r="S10" i="6"/>
  <c r="Q10" i="6"/>
  <c r="O10" i="6"/>
  <c r="M10" i="6"/>
  <c r="K10" i="6"/>
  <c r="AK16" i="3"/>
  <c r="Q16" i="3"/>
  <c r="S16" i="3"/>
  <c r="AA16" i="3"/>
  <c r="AI16" i="3"/>
  <c r="C9" i="15" l="1"/>
  <c r="E8" i="15" s="1"/>
  <c r="G7" i="15"/>
  <c r="G9" i="15" s="1"/>
  <c r="E7" i="15"/>
  <c r="E9" i="15" s="1"/>
</calcChain>
</file>

<file path=xl/sharedStrings.xml><?xml version="1.0" encoding="utf-8"?>
<sst xmlns="http://schemas.openxmlformats.org/spreadsheetml/2006/main" count="310" uniqueCount="86">
  <si>
    <t>صندوق سرمایه گذاری خصوصی ثروت آفرین فیروزه</t>
  </si>
  <si>
    <t>صورت وضعیت پورتفوی</t>
  </si>
  <si>
    <t>برای ماه منتهی به 1400/05/31</t>
  </si>
  <si>
    <t>نام شرکت</t>
  </si>
  <si>
    <t>1400/04/31</t>
  </si>
  <si>
    <t>تغییرات طی دوره</t>
  </si>
  <si>
    <t>1400/05/31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</si>
  <si>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</si>
  <si>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</si>
  <si>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</si>
  <si>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</si>
  <si>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</si>
  <si>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</si>
  <si>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</si>
  <si>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</si>
  <si>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</si>
  <si>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</si>
  <si>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</si>
  <si>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</si>
  <si>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</si>
  <si>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</si>
  <si>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</si>
  <si>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</si>
  <si>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</si>
  <si>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</si>
  <si>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</si>
  <si>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</si>
  <si>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اسنادخزانه-م18بودجه98-010614</t>
  </si>
  <si>
    <t>1398/11/12</t>
  </si>
  <si>
    <t>1401/06/14</t>
  </si>
  <si>
    <t>اسنادخزانه-م20بودجه98-020806</t>
  </si>
  <si>
    <t>1399/02/20</t>
  </si>
  <si>
    <t>1402/08/06</t>
  </si>
  <si>
    <t>اسنادخزانه-م3بودجه99-011110</t>
  </si>
  <si>
    <t>1399/06/22</t>
  </si>
  <si>
    <t>1401/11/10</t>
  </si>
  <si>
    <t>اسنادخزانه-م7بودجه99-020704</t>
  </si>
  <si>
    <t>1399/09/25</t>
  </si>
  <si>
    <t>1402/07/04</t>
  </si>
  <si>
    <t>اسنادخزانه-م8بودجه99-020606</t>
  </si>
  <si>
    <t>1402/06/06</t>
  </si>
  <si>
    <t>اسنادخزانه-م9بودجه99-020316</t>
  </si>
  <si>
    <t>1399/10/15</t>
  </si>
  <si>
    <t>1402/03/16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</si>
  <si>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</si>
  <si>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</si>
  <si>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</si>
  <si>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</si>
  <si>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</si>
  <si>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</si>
  <si>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</si>
  <si>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</si>
  <si>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</si>
  <si>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میدان یاسر</t>
  </si>
  <si>
    <t>330-110-14516059-1</t>
  </si>
  <si>
    <t>حساب جاری</t>
  </si>
  <si>
    <t>1399/12/11</t>
  </si>
  <si>
    <t>330-8100-14516059-1</t>
  </si>
  <si>
    <t>سپرده کوتاه مدت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</si>
  <si>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</si>
  <si>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</si>
  <si>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</si>
  <si>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</si>
  <si>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</si>
  <si>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</si>
  <si>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</si>
  <si>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</si>
  <si>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</si>
  <si>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</si>
  <si>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</si>
  <si>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</si>
  <si>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</si>
  <si>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سود و زیان ناشی از فروش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</si>
  <si>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</si>
  <si>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</si>
  <si>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</si>
  <si>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</si>
  <si>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</si>
  <si>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</si>
  <si>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</si>
  <si>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</si>
  <si>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</si>
  <si>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</si>
  <si>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</si>
  <si>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صورت وضعیت پورتفوی صندوق سرمایه‌گذاری
خصوصی ثروت آفرین فیروزه</t>
  </si>
  <si>
    <t>برای ماه منتهی به 31 مرداد ماه 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</si>
</sst>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11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  <font>
      <sz val="13"/>
      <color rgb="FF000000"/>
      <name val="B Nazanin"/>
      <charset val="178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b/>
      <sz val="36"/>
      <name val="IranNastaliq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</cellStyleXfs>
  <cellXfs count="21">
    <xf numFmtId="0" fontId="0" fillId="0" borderId="0" xfId="0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/>
    </xf>
    <xf numFmtId="164" fontId="6" fillId="0" borderId="3" xfId="2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3"/>
    <xf numFmtId="0" fontId="7" fillId="0" borderId="0" xfId="3" applyFont="1" applyAlignment="1">
      <alignment horizontal="center" vertical="center" wrapText="1"/>
    </xf>
    <xf numFmtId="0" fontId="8" fillId="0" borderId="0" xfId="3" applyFont="1" applyAlignment="1">
      <alignment vertical="center" wrapText="1"/>
    </xf>
    <xf numFmtId="0" fontId="9" fillId="0" borderId="0" xfId="3" applyFont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</cellXfs>
  <cellStyles count="4">
    <cellStyle name="Normal" xfId="0" builtinId="0"/>
    <cellStyle name="Normal 2" xfId="3" xr:uid="{5C57393D-B2DE-4222-8265-615403A64C12}"/>
    <cellStyle name="Normal 3" xfId="2" xr:uid="{3ECB986B-94A0-4B0E-8F37-595A0C9472D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207497</xdr:colOff>
      <xdr:row>9</xdr:row>
      <xdr:rowOff>171450</xdr:rowOff>
    </xdr:from>
    <xdr:ext cx="2300543" cy="2152650"/>
    <xdr:pic>
      <xdr:nvPicPr>
        <xdr:cNvPr id="2" name="Picture 1">
          <a:extLst>
            <a:ext uri="{FF2B5EF4-FFF2-40B4-BE49-F238E27FC236}">
              <a16:creationId xmlns:a16="http://schemas.microsoft.com/office/drawing/2014/main" id="{168DC9A0-461F-4050-8524-8FFD8F973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291510" y="1885950"/>
          <a:ext cx="2300543" cy="21526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9CFA8-9A95-4554-8EAA-FB5AA96AEA1A}">
  <dimension ref="A6:I14"/>
  <sheetViews>
    <sheetView rightToLeft="1" tabSelected="1" view="pageBreakPreview" zoomScaleNormal="100" workbookViewId="0">
      <selection activeCell="A15" sqref="A15"/>
    </sheetView>
  </sheetViews>
  <sheetFormatPr defaultColWidth="8.85546875" defaultRowHeight="15" x14ac:dyDescent="0.25"/>
  <cols>
    <col min="1" max="1" width="3.42578125" style="16" customWidth="1"/>
    <col min="2" max="6" width="8.85546875" style="16"/>
    <col min="7" max="7" width="19.28515625" style="16" customWidth="1"/>
    <col min="8" max="16384" width="8.85546875" style="16"/>
  </cols>
  <sheetData>
    <row r="6" spans="1:9" ht="145.5" customHeight="1" x14ac:dyDescent="0.25">
      <c r="A6" s="20" t="s">
        <v>84</v>
      </c>
      <c r="B6" s="20"/>
      <c r="C6" s="20"/>
      <c r="D6" s="20"/>
      <c r="E6" s="20"/>
      <c r="F6" s="20"/>
      <c r="G6" s="20"/>
      <c r="H6" s="20"/>
      <c r="I6" s="20"/>
    </row>
    <row r="7" spans="1:9" ht="49.5" customHeight="1" x14ac:dyDescent="0.25">
      <c r="A7" s="19"/>
      <c r="B7" s="19"/>
      <c r="C7" s="19"/>
      <c r="D7" s="19"/>
      <c r="E7" s="19"/>
      <c r="F7" s="19"/>
      <c r="G7" s="19"/>
      <c r="H7" s="18"/>
    </row>
    <row r="8" spans="1:9" ht="58.5" customHeight="1" x14ac:dyDescent="0.25">
      <c r="A8" s="19"/>
      <c r="B8" s="19"/>
      <c r="C8" s="19"/>
      <c r="D8" s="19"/>
      <c r="E8" s="19"/>
      <c r="F8" s="19"/>
      <c r="G8" s="19"/>
      <c r="H8" s="18"/>
    </row>
    <row r="9" spans="1:9" ht="91.5" customHeight="1" x14ac:dyDescent="0.25">
      <c r="A9" s="19"/>
      <c r="B9" s="19"/>
      <c r="C9" s="19"/>
      <c r="D9" s="19"/>
      <c r="E9" s="19"/>
      <c r="F9" s="19"/>
      <c r="G9" s="19"/>
      <c r="H9" s="18"/>
    </row>
    <row r="10" spans="1:9" ht="57" x14ac:dyDescent="0.25">
      <c r="A10" s="19"/>
      <c r="B10" s="19"/>
      <c r="C10" s="19"/>
      <c r="D10" s="19"/>
      <c r="E10" s="19"/>
      <c r="F10" s="19"/>
      <c r="G10" s="19"/>
      <c r="H10" s="18"/>
    </row>
    <row r="11" spans="1:9" ht="57" x14ac:dyDescent="0.25">
      <c r="A11" s="19"/>
      <c r="B11" s="19"/>
      <c r="C11" s="19"/>
      <c r="D11" s="19"/>
      <c r="E11" s="19"/>
      <c r="F11" s="19"/>
      <c r="G11" s="19"/>
      <c r="H11" s="18"/>
    </row>
    <row r="12" spans="1:9" ht="108" customHeight="1" x14ac:dyDescent="0.25">
      <c r="A12" s="19"/>
      <c r="B12" s="19"/>
      <c r="C12" s="19"/>
      <c r="D12" s="19"/>
      <c r="E12" s="19"/>
      <c r="F12" s="19"/>
      <c r="G12" s="19"/>
      <c r="H12" s="18"/>
    </row>
    <row r="14" spans="1:9" ht="30" customHeight="1" x14ac:dyDescent="0.25">
      <c r="A14" s="17" t="s">
        <v>85</v>
      </c>
      <c r="B14" s="17"/>
      <c r="C14" s="17"/>
      <c r="D14" s="17"/>
      <c r="E14" s="17"/>
      <c r="F14" s="17"/>
      <c r="G14" s="17"/>
      <c r="H14" s="17"/>
      <c r="I14" s="17"/>
    </row>
  </sheetData>
  <mergeCells count="2">
    <mergeCell ref="A6:I6"/>
    <mergeCell ref="A14:I1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2"/>
  <sheetViews>
    <sheetView rightToLeft="1" view="pageBreakPreview" zoomScale="55" zoomScaleNormal="85" zoomScaleSheetLayoutView="55" workbookViewId="0">
      <selection activeCell="C35" sqref="C35"/>
    </sheetView>
  </sheetViews>
  <sheetFormatPr defaultRowHeight="18.75" x14ac:dyDescent="0.25"/>
  <cols>
    <col min="1" max="1" width="29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24.5703125" style="1" bestFit="1" customWidth="1"/>
    <col min="20" max="20" width="1" style="1" customWidth="1"/>
    <col min="21" max="21" width="6.85546875" style="1" bestFit="1" customWidth="1"/>
    <col min="22" max="22" width="1" style="1" customWidth="1"/>
    <col min="23" max="23" width="17.85546875" style="1" bestFit="1" customWidth="1"/>
    <col min="24" max="24" width="1" style="1" customWidth="1"/>
    <col min="25" max="25" width="6.85546875" style="1" bestFit="1" customWidth="1"/>
    <col min="26" max="26" width="1" style="1" customWidth="1"/>
    <col min="27" max="27" width="14.5703125" style="1" bestFit="1" customWidth="1"/>
    <col min="28" max="28" width="1" style="1" customWidth="1"/>
    <col min="29" max="29" width="8.85546875" style="1" bestFit="1" customWidth="1"/>
    <col min="30" max="30" width="1" style="1" customWidth="1"/>
    <col min="31" max="31" width="23.7109375" style="1" bestFit="1" customWidth="1"/>
    <col min="32" max="32" width="1" style="1" customWidth="1"/>
    <col min="33" max="33" width="17.85546875" style="1" bestFit="1" customWidth="1"/>
    <col min="34" max="34" width="1" style="1" customWidth="1"/>
    <col min="35" max="35" width="24.5703125" style="1" bestFit="1" customWidth="1"/>
    <col min="36" max="36" width="1" style="1" customWidth="1"/>
    <col min="37" max="37" width="37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37" ht="30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37" ht="30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6" spans="1:37" ht="30" x14ac:dyDescent="0.25">
      <c r="A6" s="13" t="s">
        <v>15</v>
      </c>
      <c r="B6" s="13" t="s">
        <v>15</v>
      </c>
      <c r="C6" s="13" t="s">
        <v>15</v>
      </c>
      <c r="D6" s="13" t="s">
        <v>15</v>
      </c>
      <c r="E6" s="13" t="s">
        <v>15</v>
      </c>
      <c r="F6" s="13" t="s">
        <v>15</v>
      </c>
      <c r="G6" s="13" t="s">
        <v>15</v>
      </c>
      <c r="H6" s="13" t="s">
        <v>15</v>
      </c>
      <c r="I6" s="13" t="s">
        <v>15</v>
      </c>
      <c r="J6" s="13" t="s">
        <v>15</v>
      </c>
      <c r="K6" s="13" t="s">
        <v>15</v>
      </c>
      <c r="L6" s="13" t="s">
        <v>15</v>
      </c>
      <c r="M6" s="13" t="s">
        <v>15</v>
      </c>
      <c r="O6" s="13" t="s">
        <v>4</v>
      </c>
      <c r="P6" s="13" t="s">
        <v>4</v>
      </c>
      <c r="Q6" s="13" t="s">
        <v>4</v>
      </c>
      <c r="R6" s="13" t="s">
        <v>4</v>
      </c>
      <c r="S6" s="13" t="s">
        <v>4</v>
      </c>
      <c r="U6" s="13" t="s">
        <v>5</v>
      </c>
      <c r="V6" s="13" t="s">
        <v>5</v>
      </c>
      <c r="W6" s="13" t="s">
        <v>5</v>
      </c>
      <c r="X6" s="13" t="s">
        <v>5</v>
      </c>
      <c r="Y6" s="13" t="s">
        <v>5</v>
      </c>
      <c r="Z6" s="13" t="s">
        <v>5</v>
      </c>
      <c r="AA6" s="13" t="s">
        <v>5</v>
      </c>
      <c r="AC6" s="13" t="s">
        <v>6</v>
      </c>
      <c r="AD6" s="13" t="s">
        <v>6</v>
      </c>
      <c r="AE6" s="13" t="s">
        <v>6</v>
      </c>
      <c r="AF6" s="13" t="s">
        <v>6</v>
      </c>
      <c r="AG6" s="13" t="s">
        <v>6</v>
      </c>
      <c r="AH6" s="13" t="s">
        <v>6</v>
      </c>
      <c r="AI6" s="13" t="s">
        <v>6</v>
      </c>
      <c r="AJ6" s="13" t="s">
        <v>6</v>
      </c>
      <c r="AK6" s="13" t="s">
        <v>6</v>
      </c>
    </row>
    <row r="7" spans="1:37" ht="30" x14ac:dyDescent="0.25">
      <c r="A7" s="14" t="s">
        <v>16</v>
      </c>
      <c r="C7" s="14" t="s">
        <v>17</v>
      </c>
      <c r="E7" s="14" t="s">
        <v>18</v>
      </c>
      <c r="G7" s="14" t="s">
        <v>19</v>
      </c>
      <c r="I7" s="14" t="s">
        <v>20</v>
      </c>
      <c r="K7" s="14" t="s">
        <v>21</v>
      </c>
      <c r="M7" s="14" t="s">
        <v>14</v>
      </c>
      <c r="O7" s="14" t="s">
        <v>7</v>
      </c>
      <c r="Q7" s="14" t="s">
        <v>8</v>
      </c>
      <c r="S7" s="14" t="s">
        <v>9</v>
      </c>
      <c r="U7" s="13" t="s">
        <v>10</v>
      </c>
      <c r="V7" s="13" t="s">
        <v>10</v>
      </c>
      <c r="W7" s="13" t="s">
        <v>10</v>
      </c>
      <c r="Y7" s="13" t="s">
        <v>11</v>
      </c>
      <c r="Z7" s="13" t="s">
        <v>11</v>
      </c>
      <c r="AA7" s="13" t="s">
        <v>11</v>
      </c>
      <c r="AC7" s="14" t="s">
        <v>7</v>
      </c>
      <c r="AE7" s="14" t="s">
        <v>22</v>
      </c>
      <c r="AG7" s="14" t="s">
        <v>8</v>
      </c>
      <c r="AI7" s="14" t="s">
        <v>9</v>
      </c>
      <c r="AK7" s="14" t="s">
        <v>12</v>
      </c>
    </row>
    <row r="8" spans="1:37" ht="30" x14ac:dyDescent="0.25">
      <c r="A8" s="13" t="s">
        <v>16</v>
      </c>
      <c r="C8" s="13" t="s">
        <v>17</v>
      </c>
      <c r="E8" s="13" t="s">
        <v>18</v>
      </c>
      <c r="G8" s="13" t="s">
        <v>19</v>
      </c>
      <c r="I8" s="13" t="s">
        <v>20</v>
      </c>
      <c r="K8" s="13" t="s">
        <v>21</v>
      </c>
      <c r="M8" s="13" t="s">
        <v>14</v>
      </c>
      <c r="O8" s="13" t="s">
        <v>7</v>
      </c>
      <c r="Q8" s="13" t="s">
        <v>8</v>
      </c>
      <c r="S8" s="13" t="s">
        <v>9</v>
      </c>
      <c r="U8" s="13" t="s">
        <v>7</v>
      </c>
      <c r="W8" s="13" t="s">
        <v>8</v>
      </c>
      <c r="Y8" s="13" t="s">
        <v>7</v>
      </c>
      <c r="AA8" s="13" t="s">
        <v>13</v>
      </c>
      <c r="AC8" s="13" t="s">
        <v>7</v>
      </c>
      <c r="AE8" s="13" t="s">
        <v>22</v>
      </c>
      <c r="AG8" s="13" t="s">
        <v>8</v>
      </c>
      <c r="AI8" s="13" t="s">
        <v>9</v>
      </c>
      <c r="AK8" s="13" t="s">
        <v>12</v>
      </c>
    </row>
    <row r="9" spans="1:37" ht="21" x14ac:dyDescent="0.25">
      <c r="A9" s="2" t="s">
        <v>39</v>
      </c>
      <c r="C9" s="1" t="s">
        <v>24</v>
      </c>
      <c r="E9" s="1" t="s">
        <v>24</v>
      </c>
      <c r="G9" s="1" t="s">
        <v>37</v>
      </c>
      <c r="I9" s="1" t="s">
        <v>40</v>
      </c>
      <c r="K9" s="3">
        <v>0</v>
      </c>
      <c r="M9" s="3">
        <v>0</v>
      </c>
      <c r="O9" s="3">
        <v>153440</v>
      </c>
      <c r="Q9" s="4">
        <v>99417234959.559998</v>
      </c>
      <c r="S9" s="4">
        <v>101431843825.508</v>
      </c>
      <c r="U9" s="3">
        <v>0</v>
      </c>
      <c r="W9" s="3">
        <v>0</v>
      </c>
      <c r="Y9" s="3">
        <v>0</v>
      </c>
      <c r="AA9" s="3">
        <v>0</v>
      </c>
      <c r="AC9" s="3">
        <v>153440</v>
      </c>
      <c r="AE9" s="3">
        <v>680983</v>
      </c>
      <c r="AG9" s="3">
        <v>101431843825.508</v>
      </c>
      <c r="AI9" s="3">
        <v>104471092701.787</v>
      </c>
      <c r="AK9" s="5">
        <f>AI9/$AI$19</f>
        <v>0.10132938367101288</v>
      </c>
    </row>
    <row r="10" spans="1:37" ht="21" x14ac:dyDescent="0.25">
      <c r="A10" s="2" t="s">
        <v>23</v>
      </c>
      <c r="C10" s="1" t="s">
        <v>24</v>
      </c>
      <c r="E10" s="1" t="s">
        <v>24</v>
      </c>
      <c r="G10" s="1" t="s">
        <v>25</v>
      </c>
      <c r="I10" s="1" t="s">
        <v>26</v>
      </c>
      <c r="K10" s="3">
        <v>0</v>
      </c>
      <c r="M10" s="3">
        <v>0</v>
      </c>
      <c r="O10" s="3">
        <v>112444</v>
      </c>
      <c r="Q10" s="4">
        <v>70382132461.909103</v>
      </c>
      <c r="S10" s="4">
        <v>71923123014.738281</v>
      </c>
      <c r="U10" s="3">
        <v>0</v>
      </c>
      <c r="W10" s="3">
        <v>0</v>
      </c>
      <c r="Y10" s="3">
        <v>0</v>
      </c>
      <c r="AA10" s="3">
        <v>0</v>
      </c>
      <c r="AC10" s="3">
        <v>112444</v>
      </c>
      <c r="AE10" s="3">
        <v>660484</v>
      </c>
      <c r="AG10" s="3">
        <v>71923123014.738281</v>
      </c>
      <c r="AI10" s="3">
        <v>74254001918.350098</v>
      </c>
      <c r="AK10" s="5">
        <f t="shared" ref="AK10:AK15" si="0">AI10/$AI$19</f>
        <v>7.202099695626063E-2</v>
      </c>
    </row>
    <row r="11" spans="1:37" ht="21" x14ac:dyDescent="0.25">
      <c r="A11" s="2" t="s">
        <v>41</v>
      </c>
      <c r="C11" s="1" t="s">
        <v>24</v>
      </c>
      <c r="E11" s="1" t="s">
        <v>24</v>
      </c>
      <c r="G11" s="1" t="s">
        <v>42</v>
      </c>
      <c r="I11" s="1" t="s">
        <v>43</v>
      </c>
      <c r="K11" s="3">
        <v>0</v>
      </c>
      <c r="M11" s="3">
        <v>0</v>
      </c>
      <c r="O11" s="3">
        <v>100000</v>
      </c>
      <c r="Q11" s="4">
        <v>67721223303.125</v>
      </c>
      <c r="S11" s="4">
        <v>69308235605</v>
      </c>
      <c r="U11" s="3">
        <v>0</v>
      </c>
      <c r="W11" s="3">
        <v>0</v>
      </c>
      <c r="Y11" s="3">
        <v>1000</v>
      </c>
      <c r="AA11" s="3">
        <v>710360225</v>
      </c>
      <c r="AC11" s="3">
        <v>99000</v>
      </c>
      <c r="AE11" s="3">
        <v>711553</v>
      </c>
      <c r="AG11" s="3">
        <v>68615153248.949997</v>
      </c>
      <c r="AI11" s="3">
        <v>70430979070.856247</v>
      </c>
      <c r="AK11" s="5">
        <f t="shared" si="0"/>
        <v>6.8312942040030897E-2</v>
      </c>
    </row>
    <row r="12" spans="1:37" ht="21" x14ac:dyDescent="0.25">
      <c r="A12" s="2" t="s">
        <v>36</v>
      </c>
      <c r="C12" s="1" t="s">
        <v>24</v>
      </c>
      <c r="E12" s="1" t="s">
        <v>24</v>
      </c>
      <c r="G12" s="1" t="s">
        <v>37</v>
      </c>
      <c r="I12" s="1" t="s">
        <v>38</v>
      </c>
      <c r="K12" s="3">
        <v>0</v>
      </c>
      <c r="M12" s="3">
        <v>0</v>
      </c>
      <c r="O12" s="3">
        <v>100000</v>
      </c>
      <c r="Q12" s="4">
        <v>63723348049.375</v>
      </c>
      <c r="S12" s="4">
        <v>65066004648.75</v>
      </c>
      <c r="U12" s="3">
        <v>0</v>
      </c>
      <c r="W12" s="3">
        <v>0</v>
      </c>
      <c r="Y12" s="3">
        <v>1900</v>
      </c>
      <c r="AA12" s="3">
        <v>1280365994</v>
      </c>
      <c r="AC12" s="3">
        <v>98100</v>
      </c>
      <c r="AE12" s="3">
        <v>671290</v>
      </c>
      <c r="AG12" s="3">
        <v>63829750560.423744</v>
      </c>
      <c r="AI12" s="3">
        <v>65841613040</v>
      </c>
      <c r="AK12" s="5">
        <f t="shared" si="0"/>
        <v>6.3861589811191888E-2</v>
      </c>
    </row>
    <row r="13" spans="1:37" ht="21" x14ac:dyDescent="0.25">
      <c r="A13" s="2" t="s">
        <v>33</v>
      </c>
      <c r="C13" s="1" t="s">
        <v>24</v>
      </c>
      <c r="E13" s="1" t="s">
        <v>24</v>
      </c>
      <c r="G13" s="1" t="s">
        <v>34</v>
      </c>
      <c r="I13" s="1" t="s">
        <v>35</v>
      </c>
      <c r="K13" s="3">
        <v>0</v>
      </c>
      <c r="M13" s="3">
        <v>0</v>
      </c>
      <c r="O13" s="3">
        <v>50000</v>
      </c>
      <c r="Q13" s="4">
        <v>36306418268.75</v>
      </c>
      <c r="S13" s="4">
        <v>37059431760.3125</v>
      </c>
      <c r="U13" s="3">
        <v>0</v>
      </c>
      <c r="W13" s="3">
        <v>0</v>
      </c>
      <c r="Y13" s="3">
        <v>0</v>
      </c>
      <c r="AA13" s="3">
        <v>0</v>
      </c>
      <c r="AC13" s="3">
        <v>50000</v>
      </c>
      <c r="AE13" s="3">
        <v>760550</v>
      </c>
      <c r="AG13" s="3">
        <v>37059431760.3125</v>
      </c>
      <c r="AI13" s="3">
        <v>38020607515.625</v>
      </c>
      <c r="AK13" s="5">
        <f t="shared" si="0"/>
        <v>3.6877232033487306E-2</v>
      </c>
    </row>
    <row r="14" spans="1:37" ht="21" x14ac:dyDescent="0.25">
      <c r="A14" s="2" t="s">
        <v>30</v>
      </c>
      <c r="C14" s="1" t="s">
        <v>24</v>
      </c>
      <c r="E14" s="1" t="s">
        <v>24</v>
      </c>
      <c r="G14" s="1" t="s">
        <v>31</v>
      </c>
      <c r="I14" s="1" t="s">
        <v>32</v>
      </c>
      <c r="K14" s="3">
        <v>0</v>
      </c>
      <c r="M14" s="3">
        <v>0</v>
      </c>
      <c r="O14" s="3">
        <v>30000</v>
      </c>
      <c r="Q14" s="4">
        <v>18778995690</v>
      </c>
      <c r="S14" s="4">
        <v>19135661032.6875</v>
      </c>
      <c r="U14" s="3">
        <v>0</v>
      </c>
      <c r="W14" s="3">
        <v>0</v>
      </c>
      <c r="Y14" s="3">
        <v>0</v>
      </c>
      <c r="AA14" s="3">
        <v>0</v>
      </c>
      <c r="AC14" s="3">
        <v>30000</v>
      </c>
      <c r="AE14" s="3">
        <v>659866</v>
      </c>
      <c r="AG14" s="3">
        <v>19135661032.6875</v>
      </c>
      <c r="AI14" s="3">
        <v>19792391978.625</v>
      </c>
      <c r="AK14" s="5">
        <f t="shared" si="0"/>
        <v>1.9197184873848503E-2</v>
      </c>
    </row>
    <row r="15" spans="1:37" ht="21" x14ac:dyDescent="0.25">
      <c r="A15" s="2" t="s">
        <v>27</v>
      </c>
      <c r="C15" s="1" t="s">
        <v>24</v>
      </c>
      <c r="E15" s="1" t="s">
        <v>24</v>
      </c>
      <c r="G15" s="1" t="s">
        <v>28</v>
      </c>
      <c r="I15" s="1" t="s">
        <v>29</v>
      </c>
      <c r="K15" s="3">
        <v>0</v>
      </c>
      <c r="M15" s="3">
        <v>0</v>
      </c>
      <c r="O15" s="3">
        <v>20000</v>
      </c>
      <c r="Q15" s="6">
        <v>15726589039</v>
      </c>
      <c r="S15" s="4">
        <v>16011877321.125</v>
      </c>
      <c r="U15" s="3">
        <v>0</v>
      </c>
      <c r="W15" s="3">
        <v>0</v>
      </c>
      <c r="Y15" s="3">
        <v>0</v>
      </c>
      <c r="AA15" s="3">
        <v>0</v>
      </c>
      <c r="AC15" s="3">
        <v>20000</v>
      </c>
      <c r="AE15" s="3">
        <v>821457</v>
      </c>
      <c r="AG15" s="3">
        <v>16011877321.125</v>
      </c>
      <c r="AI15" s="3">
        <v>16426162218.375</v>
      </c>
      <c r="AK15" s="5">
        <f t="shared" si="0"/>
        <v>1.5932186125584055E-2</v>
      </c>
    </row>
    <row r="16" spans="1:37" ht="19.5" thickBot="1" x14ac:dyDescent="0.3">
      <c r="Q16" s="7">
        <f>SUM(Q9:Q15)</f>
        <v>372055941771.71912</v>
      </c>
      <c r="S16" s="7">
        <f>SUM(S9:S15)</f>
        <v>379936177208.12128</v>
      </c>
      <c r="AA16" s="7">
        <f>SUM(AA9:AA15)</f>
        <v>1990726219</v>
      </c>
      <c r="AE16" s="8"/>
      <c r="AG16" s="7">
        <f>SUM(AG9:AG15)</f>
        <v>378006840763.74506</v>
      </c>
      <c r="AI16" s="7">
        <f>SUM(AI9:AI15)</f>
        <v>389236848443.61835</v>
      </c>
      <c r="AK16" s="9">
        <f>SUM(AK9:AK15)</f>
        <v>0.37753151551141617</v>
      </c>
    </row>
    <row r="17" spans="23:35" ht="19.5" thickTop="1" x14ac:dyDescent="0.25"/>
    <row r="19" spans="23:35" hidden="1" x14ac:dyDescent="0.25">
      <c r="W19" s="3"/>
      <c r="AA19" s="3"/>
      <c r="AI19" s="3">
        <v>1031004916017</v>
      </c>
    </row>
    <row r="20" spans="23:35" x14ac:dyDescent="0.25">
      <c r="W20" s="3"/>
      <c r="AA20" s="3"/>
    </row>
    <row r="21" spans="23:35" x14ac:dyDescent="0.25">
      <c r="W21" s="3"/>
      <c r="AA21" s="3"/>
    </row>
    <row r="22" spans="23:35" x14ac:dyDescent="0.25">
      <c r="W22" s="3"/>
      <c r="AA22" s="3"/>
    </row>
  </sheetData>
  <sortState xmlns:xlrd2="http://schemas.microsoft.com/office/spreadsheetml/2017/richdata2" ref="A9:AK15">
    <sortCondition descending="1" ref="S9:S15"/>
  </sortState>
  <mergeCells count="28">
    <mergeCell ref="A3:AK3"/>
    <mergeCell ref="A2:AK2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scale="31" orientation="portrait" r:id="rId1"/>
  <colBreaks count="1" manualBreakCount="1">
    <brk id="6" max="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view="pageBreakPreview" topLeftCell="A2" zoomScale="115" zoomScaleNormal="100" zoomScaleSheetLayoutView="115" workbookViewId="0">
      <selection activeCell="E14" sqref="A14:E14"/>
    </sheetView>
  </sheetViews>
  <sheetFormatPr defaultRowHeight="18.75" x14ac:dyDescent="0.25"/>
  <cols>
    <col min="1" max="1" width="21" style="1" bestFit="1" customWidth="1"/>
    <col min="2" max="2" width="1" style="1" customWidth="1"/>
    <col min="3" max="3" width="22.85546875" style="1" bestFit="1" customWidth="1"/>
    <col min="4" max="4" width="1" style="1" customWidth="1"/>
    <col min="5" max="5" width="14" style="1" bestFit="1" customWidth="1"/>
    <col min="6" max="6" width="1" style="1" customWidth="1"/>
    <col min="7" max="7" width="15.14062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0" style="1" bestFit="1" customWidth="1"/>
    <col min="14" max="14" width="1" style="1" customWidth="1"/>
    <col min="15" max="15" width="8.85546875" style="1" bestFit="1" customWidth="1"/>
    <col min="16" max="16" width="1" style="1" customWidth="1"/>
    <col min="17" max="17" width="13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30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0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30" x14ac:dyDescent="0.25">
      <c r="A6" s="14" t="s">
        <v>45</v>
      </c>
      <c r="C6" s="13" t="s">
        <v>46</v>
      </c>
      <c r="D6" s="13" t="s">
        <v>46</v>
      </c>
      <c r="E6" s="13" t="s">
        <v>46</v>
      </c>
      <c r="F6" s="13" t="s">
        <v>46</v>
      </c>
      <c r="G6" s="13" t="s">
        <v>46</v>
      </c>
      <c r="H6" s="13" t="s">
        <v>46</v>
      </c>
      <c r="I6" s="13" t="s">
        <v>46</v>
      </c>
      <c r="K6" s="13" t="s">
        <v>4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</row>
    <row r="7" spans="1:19" ht="30" x14ac:dyDescent="0.25">
      <c r="A7" s="13" t="s">
        <v>45</v>
      </c>
      <c r="C7" s="13" t="s">
        <v>47</v>
      </c>
      <c r="E7" s="13" t="s">
        <v>48</v>
      </c>
      <c r="G7" s="13" t="s">
        <v>49</v>
      </c>
      <c r="I7" s="13" t="s">
        <v>21</v>
      </c>
      <c r="K7" s="13" t="s">
        <v>50</v>
      </c>
      <c r="M7" s="13" t="s">
        <v>51</v>
      </c>
      <c r="O7" s="13" t="s">
        <v>52</v>
      </c>
      <c r="Q7" s="13" t="s">
        <v>50</v>
      </c>
      <c r="S7" s="13" t="s">
        <v>44</v>
      </c>
    </row>
    <row r="8" spans="1:19" ht="21" x14ac:dyDescent="0.25">
      <c r="A8" s="2" t="s">
        <v>53</v>
      </c>
      <c r="C8" s="1" t="s">
        <v>54</v>
      </c>
      <c r="E8" s="1" t="s">
        <v>55</v>
      </c>
      <c r="G8" s="1" t="s">
        <v>56</v>
      </c>
      <c r="I8" s="1">
        <v>0</v>
      </c>
      <c r="K8" s="3">
        <v>135042459</v>
      </c>
      <c r="M8" s="3">
        <v>0</v>
      </c>
      <c r="O8" s="3">
        <v>0</v>
      </c>
      <c r="Q8" s="3">
        <v>135042459</v>
      </c>
      <c r="S8" s="5">
        <f>Q8/'اوراق مشارکت'!$AI$19</f>
        <v>1.3098139194301701E-4</v>
      </c>
    </row>
    <row r="9" spans="1:19" ht="21" x14ac:dyDescent="0.25">
      <c r="A9" s="2" t="s">
        <v>53</v>
      </c>
      <c r="C9" s="1" t="s">
        <v>57</v>
      </c>
      <c r="E9" s="1" t="s">
        <v>58</v>
      </c>
      <c r="G9" s="1" t="s">
        <v>56</v>
      </c>
      <c r="I9" s="1">
        <v>0</v>
      </c>
      <c r="K9" s="3">
        <v>927201</v>
      </c>
      <c r="M9" s="3">
        <v>6257</v>
      </c>
      <c r="O9" s="3">
        <v>0</v>
      </c>
      <c r="Q9" s="3">
        <v>933458</v>
      </c>
      <c r="S9" s="5">
        <f>Q9/'اوراق مشارکت'!$AI$19</f>
        <v>9.0538656557153454E-7</v>
      </c>
    </row>
    <row r="10" spans="1:19" ht="19.5" thickBot="1" x14ac:dyDescent="0.3">
      <c r="K10" s="7">
        <f>SUM(K8:K9)</f>
        <v>135969660</v>
      </c>
      <c r="M10" s="7">
        <f>SUM(M8:M9)</f>
        <v>6257</v>
      </c>
      <c r="O10" s="7">
        <f>SUM(O8:O9)</f>
        <v>0</v>
      </c>
      <c r="Q10" s="7">
        <f>SUM(Q8:Q9)</f>
        <v>135975917</v>
      </c>
      <c r="S10" s="12">
        <f>SUM(S8:S9)</f>
        <v>1.3188677850858855E-4</v>
      </c>
    </row>
    <row r="11" spans="1:19" ht="19.5" thickTop="1" x14ac:dyDescent="0.25"/>
  </sheetData>
  <mergeCells count="17">
    <mergeCell ref="E7"/>
    <mergeCell ref="G7"/>
    <mergeCell ref="I7"/>
    <mergeCell ref="C6:I6"/>
    <mergeCell ref="A2:S2"/>
    <mergeCell ref="Q7"/>
    <mergeCell ref="S7"/>
    <mergeCell ref="Q6:S6"/>
    <mergeCell ref="A4:S4"/>
    <mergeCell ref="A3:S3"/>
    <mergeCell ref="K7"/>
    <mergeCell ref="K6"/>
    <mergeCell ref="M7"/>
    <mergeCell ref="O7"/>
    <mergeCell ref="M6:O6"/>
    <mergeCell ref="A6:A7"/>
    <mergeCell ref="C7"/>
  </mergeCells>
  <pageMargins left="0.7" right="0.7" top="0.75" bottom="0.75" header="0.3" footer="0.3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8"/>
  <sheetViews>
    <sheetView rightToLeft="1" view="pageBreakPreview" zoomScale="115" zoomScaleNormal="100" zoomScaleSheetLayoutView="115" workbookViewId="0">
      <selection activeCell="H6" sqref="H6"/>
    </sheetView>
  </sheetViews>
  <sheetFormatPr defaultRowHeight="18.75" x14ac:dyDescent="0.25"/>
  <cols>
    <col min="1" max="1" width="21" style="1" bestFit="1" customWidth="1"/>
    <col min="2" max="2" width="1" style="1" customWidth="1"/>
    <col min="3" max="3" width="20.28515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140625" style="1" bestFit="1" customWidth="1"/>
    <col min="10" max="10" width="1" style="1" customWidth="1"/>
    <col min="11" max="11" width="14.85546875" style="1" bestFit="1" customWidth="1"/>
    <col min="12" max="12" width="1" style="1" customWidth="1"/>
    <col min="13" max="13" width="15.7109375" style="1" bestFit="1" customWidth="1"/>
    <col min="14" max="14" width="1" style="1" customWidth="1"/>
    <col min="15" max="15" width="13.14062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15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30" x14ac:dyDescent="0.25">
      <c r="A3" s="15" t="s">
        <v>59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0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30" x14ac:dyDescent="0.25">
      <c r="A6" s="13" t="s">
        <v>60</v>
      </c>
      <c r="B6" s="13" t="s">
        <v>60</v>
      </c>
      <c r="C6" s="13" t="s">
        <v>60</v>
      </c>
      <c r="D6" s="13" t="s">
        <v>60</v>
      </c>
      <c r="E6" s="13" t="s">
        <v>60</v>
      </c>
      <c r="F6" s="13" t="s">
        <v>60</v>
      </c>
      <c r="G6" s="13" t="s">
        <v>60</v>
      </c>
      <c r="I6" s="13" t="s">
        <v>61</v>
      </c>
      <c r="J6" s="13" t="s">
        <v>61</v>
      </c>
      <c r="K6" s="13" t="s">
        <v>61</v>
      </c>
      <c r="L6" s="13" t="s">
        <v>61</v>
      </c>
      <c r="M6" s="13" t="s">
        <v>61</v>
      </c>
      <c r="O6" s="13" t="s">
        <v>62</v>
      </c>
      <c r="P6" s="13" t="s">
        <v>62</v>
      </c>
      <c r="Q6" s="13" t="s">
        <v>62</v>
      </c>
      <c r="R6" s="13" t="s">
        <v>62</v>
      </c>
      <c r="S6" s="13" t="s">
        <v>62</v>
      </c>
    </row>
    <row r="7" spans="1:19" ht="30" x14ac:dyDescent="0.25">
      <c r="A7" s="13" t="s">
        <v>63</v>
      </c>
      <c r="C7" s="13" t="s">
        <v>64</v>
      </c>
      <c r="E7" s="13" t="s">
        <v>20</v>
      </c>
      <c r="G7" s="13" t="s">
        <v>21</v>
      </c>
      <c r="I7" s="13" t="s">
        <v>65</v>
      </c>
      <c r="K7" s="13" t="s">
        <v>66</v>
      </c>
      <c r="M7" s="13" t="s">
        <v>67</v>
      </c>
      <c r="O7" s="13" t="s">
        <v>65</v>
      </c>
      <c r="Q7" s="13" t="s">
        <v>66</v>
      </c>
      <c r="S7" s="13" t="s">
        <v>67</v>
      </c>
    </row>
    <row r="8" spans="1:19" ht="21" x14ac:dyDescent="0.25">
      <c r="A8" s="2" t="s">
        <v>53</v>
      </c>
      <c r="C8" s="3">
        <v>11</v>
      </c>
      <c r="E8" s="1" t="s">
        <v>68</v>
      </c>
      <c r="G8" s="1">
        <v>0</v>
      </c>
      <c r="I8" s="3">
        <v>6257</v>
      </c>
      <c r="K8" s="3">
        <v>0</v>
      </c>
      <c r="M8" s="3">
        <v>6257</v>
      </c>
      <c r="O8" s="3">
        <v>31618</v>
      </c>
      <c r="Q8" s="3">
        <v>0</v>
      </c>
      <c r="S8" s="3">
        <v>31618</v>
      </c>
    </row>
  </sheetData>
  <mergeCells count="16">
    <mergeCell ref="A2:S2"/>
    <mergeCell ref="Q7"/>
    <mergeCell ref="S7"/>
    <mergeCell ref="O6:S6"/>
    <mergeCell ref="A4:S4"/>
    <mergeCell ref="A3:S3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4"/>
  <sheetViews>
    <sheetView rightToLeft="1" view="pageBreakPreview" zoomScaleNormal="100" zoomScaleSheetLayoutView="100" workbookViewId="0">
      <selection activeCell="A14" sqref="A14"/>
    </sheetView>
  </sheetViews>
  <sheetFormatPr defaultRowHeight="18.75" x14ac:dyDescent="0.25"/>
  <cols>
    <col min="1" max="1" width="29" style="1" bestFit="1" customWidth="1"/>
    <col min="2" max="2" width="1" style="1" customWidth="1"/>
    <col min="3" max="3" width="8.8554687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7.7109375" style="1" bestFit="1" customWidth="1"/>
    <col min="10" max="10" width="1" style="1" customWidth="1"/>
    <col min="11" max="11" width="8.855468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37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30" x14ac:dyDescent="0.25">
      <c r="A3" s="15" t="s">
        <v>59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30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30" x14ac:dyDescent="0.25">
      <c r="A6" s="14" t="s">
        <v>3</v>
      </c>
      <c r="C6" s="13" t="s">
        <v>61</v>
      </c>
      <c r="D6" s="13" t="s">
        <v>61</v>
      </c>
      <c r="E6" s="13" t="s">
        <v>61</v>
      </c>
      <c r="F6" s="13" t="s">
        <v>61</v>
      </c>
      <c r="G6" s="13" t="s">
        <v>61</v>
      </c>
      <c r="H6" s="13" t="s">
        <v>61</v>
      </c>
      <c r="I6" s="13" t="s">
        <v>61</v>
      </c>
      <c r="K6" s="13" t="s">
        <v>62</v>
      </c>
      <c r="L6" s="13" t="s">
        <v>62</v>
      </c>
      <c r="M6" s="13" t="s">
        <v>62</v>
      </c>
      <c r="N6" s="13" t="s">
        <v>62</v>
      </c>
      <c r="O6" s="13" t="s">
        <v>62</v>
      </c>
      <c r="P6" s="13" t="s">
        <v>62</v>
      </c>
      <c r="Q6" s="13" t="s">
        <v>62</v>
      </c>
    </row>
    <row r="7" spans="1:17" ht="30" x14ac:dyDescent="0.25">
      <c r="A7" s="13" t="s">
        <v>3</v>
      </c>
      <c r="C7" s="13" t="s">
        <v>7</v>
      </c>
      <c r="E7" s="13" t="s">
        <v>69</v>
      </c>
      <c r="G7" s="13" t="s">
        <v>70</v>
      </c>
      <c r="I7" s="13" t="s">
        <v>71</v>
      </c>
      <c r="K7" s="13" t="s">
        <v>7</v>
      </c>
      <c r="M7" s="13" t="s">
        <v>69</v>
      </c>
      <c r="O7" s="13" t="s">
        <v>70</v>
      </c>
      <c r="Q7" s="13" t="s">
        <v>71</v>
      </c>
    </row>
    <row r="8" spans="1:17" ht="21" x14ac:dyDescent="0.25">
      <c r="A8" s="2" t="s">
        <v>39</v>
      </c>
      <c r="C8" s="3">
        <v>153440</v>
      </c>
      <c r="E8" s="3">
        <v>104471092701.787</v>
      </c>
      <c r="G8" s="3">
        <v>101431843825.508</v>
      </c>
      <c r="I8" s="3">
        <f>E8-G8</f>
        <v>3039248876.279007</v>
      </c>
      <c r="K8" s="3">
        <v>153440</v>
      </c>
      <c r="M8" s="3">
        <v>104471092701.787</v>
      </c>
      <c r="O8" s="3">
        <v>94094752474.393997</v>
      </c>
      <c r="Q8" s="3">
        <f t="shared" ref="Q8:Q14" si="0">M8-O8</f>
        <v>10376340227.393005</v>
      </c>
    </row>
    <row r="9" spans="1:17" ht="21" x14ac:dyDescent="0.25">
      <c r="A9" s="2" t="s">
        <v>23</v>
      </c>
      <c r="C9" s="3">
        <v>112444</v>
      </c>
      <c r="E9" s="3">
        <v>74254001918.350098</v>
      </c>
      <c r="G9" s="3">
        <v>71923123014.738281</v>
      </c>
      <c r="I9" s="3">
        <f t="shared" ref="I9:I14" si="1">E9-G9</f>
        <v>2330878903.6118164</v>
      </c>
      <c r="K9" s="3">
        <v>112444</v>
      </c>
      <c r="M9" s="3">
        <v>74254001918.350098</v>
      </c>
      <c r="O9" s="3">
        <v>66682945685.058502</v>
      </c>
      <c r="Q9" s="3">
        <f t="shared" si="0"/>
        <v>7571056233.2915955</v>
      </c>
    </row>
    <row r="10" spans="1:17" ht="21" x14ac:dyDescent="0.25">
      <c r="A10" s="2" t="s">
        <v>41</v>
      </c>
      <c r="C10" s="3">
        <v>99000</v>
      </c>
      <c r="E10" s="3">
        <v>70430979070.856247</v>
      </c>
      <c r="G10" s="3">
        <v>68615153248.949997</v>
      </c>
      <c r="I10" s="3">
        <f>E10-G10</f>
        <v>1815825821.90625</v>
      </c>
      <c r="K10" s="3">
        <v>99000</v>
      </c>
      <c r="M10" s="3">
        <v>70430979070.856247</v>
      </c>
      <c r="O10" s="3">
        <v>63926769172.612495</v>
      </c>
      <c r="Q10" s="3">
        <f t="shared" si="0"/>
        <v>6504209898.2437515</v>
      </c>
    </row>
    <row r="11" spans="1:17" ht="21" x14ac:dyDescent="0.25">
      <c r="A11" s="2" t="s">
        <v>36</v>
      </c>
      <c r="C11" s="3">
        <v>98100</v>
      </c>
      <c r="E11" s="3">
        <v>65841613040</v>
      </c>
      <c r="G11" s="3">
        <v>63829750560.423744</v>
      </c>
      <c r="I11" s="3">
        <f t="shared" si="1"/>
        <v>2011862479.5762558</v>
      </c>
      <c r="K11" s="3">
        <v>98100</v>
      </c>
      <c r="M11" s="3">
        <v>65841613040</v>
      </c>
      <c r="O11" s="3">
        <v>59239993104.77063</v>
      </c>
      <c r="Q11" s="3">
        <f t="shared" si="0"/>
        <v>6601619935.2293701</v>
      </c>
    </row>
    <row r="12" spans="1:17" ht="21" x14ac:dyDescent="0.25">
      <c r="A12" s="2" t="s">
        <v>33</v>
      </c>
      <c r="C12" s="3">
        <v>50000</v>
      </c>
      <c r="E12" s="3">
        <v>38020607515.625</v>
      </c>
      <c r="G12" s="3">
        <v>37059431760.3125</v>
      </c>
      <c r="I12" s="3">
        <f t="shared" si="1"/>
        <v>961175755.3125</v>
      </c>
      <c r="K12" s="3">
        <v>50000</v>
      </c>
      <c r="M12" s="3">
        <v>38020607515.625</v>
      </c>
      <c r="O12" s="3">
        <v>34667665346.5625</v>
      </c>
      <c r="Q12" s="3">
        <f t="shared" si="0"/>
        <v>3352942169.0625</v>
      </c>
    </row>
    <row r="13" spans="1:17" ht="21" x14ac:dyDescent="0.25">
      <c r="A13" s="2" t="s">
        <v>30</v>
      </c>
      <c r="C13" s="3">
        <v>30000</v>
      </c>
      <c r="E13" s="3">
        <v>19792391978.625</v>
      </c>
      <c r="G13" s="3">
        <v>19135661032.6875</v>
      </c>
      <c r="I13" s="3">
        <f>E13-G13</f>
        <v>656730945.9375</v>
      </c>
      <c r="K13" s="3">
        <v>30000</v>
      </c>
      <c r="M13" s="3">
        <v>19792391978.625</v>
      </c>
      <c r="O13" s="3">
        <v>18117855543.375</v>
      </c>
      <c r="Q13" s="3">
        <f t="shared" si="0"/>
        <v>1674536435.25</v>
      </c>
    </row>
    <row r="14" spans="1:17" ht="21" x14ac:dyDescent="0.25">
      <c r="A14" s="2" t="s">
        <v>27</v>
      </c>
      <c r="C14" s="3">
        <v>20000</v>
      </c>
      <c r="E14" s="3">
        <v>16426162218.375</v>
      </c>
      <c r="G14" s="3">
        <v>16011877321.125</v>
      </c>
      <c r="I14" s="3">
        <f t="shared" si="1"/>
        <v>414284897.25</v>
      </c>
      <c r="K14" s="3">
        <v>20000</v>
      </c>
      <c r="M14" s="3">
        <v>16426162218.375</v>
      </c>
      <c r="O14" s="3">
        <v>15037393978.25</v>
      </c>
      <c r="Q14" s="3">
        <f t="shared" si="0"/>
        <v>1388768240.125</v>
      </c>
    </row>
    <row r="15" spans="1:17" ht="19.5" thickBot="1" x14ac:dyDescent="0.3">
      <c r="E15" s="7">
        <f>SUM(E8:E14)</f>
        <v>389236848443.61835</v>
      </c>
      <c r="G15" s="7">
        <f>SUM(G8:G14)</f>
        <v>378006840763.74506</v>
      </c>
      <c r="I15" s="7">
        <f>SUM(I8:I14)</f>
        <v>11230007679.873329</v>
      </c>
      <c r="M15" s="7">
        <f>SUM(M8:M14)</f>
        <v>389236848443.61835</v>
      </c>
      <c r="O15" s="7">
        <f>SUM(O8:O14)</f>
        <v>351767375305.02313</v>
      </c>
      <c r="Q15" s="7">
        <f>SUM(Q8:Q14)</f>
        <v>37469473138.595222</v>
      </c>
    </row>
    <row r="16" spans="1:17" ht="19.5" thickTop="1" x14ac:dyDescent="0.25"/>
    <row r="17" spans="5:17" x14ac:dyDescent="0.25">
      <c r="Q17" s="3"/>
    </row>
    <row r="18" spans="5:17" x14ac:dyDescent="0.25">
      <c r="E18" s="3"/>
      <c r="G18" s="3"/>
      <c r="I18" s="3"/>
      <c r="O18" s="3"/>
      <c r="Q18" s="3"/>
    </row>
    <row r="19" spans="5:17" x14ac:dyDescent="0.25">
      <c r="E19" s="3"/>
      <c r="G19" s="3"/>
      <c r="I19" s="3"/>
      <c r="O19" s="3"/>
      <c r="Q19" s="3"/>
    </row>
    <row r="20" spans="5:17" x14ac:dyDescent="0.25">
      <c r="E20" s="3"/>
    </row>
    <row r="21" spans="5:17" x14ac:dyDescent="0.25">
      <c r="Q21" s="3"/>
    </row>
    <row r="22" spans="5:17" x14ac:dyDescent="0.25">
      <c r="Q22" s="3"/>
    </row>
    <row r="24" spans="5:17" x14ac:dyDescent="0.25">
      <c r="Q24" s="3"/>
    </row>
  </sheetData>
  <sortState xmlns:xlrd2="http://schemas.microsoft.com/office/spreadsheetml/2017/richdata2" ref="A8:Q14">
    <sortCondition descending="1" ref="O8:O14"/>
  </sortState>
  <mergeCells count="14">
    <mergeCell ref="A3:Q3"/>
    <mergeCell ref="A2:Q2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1"/>
  <sheetViews>
    <sheetView rightToLeft="1" view="pageBreakPreview" zoomScaleNormal="100" zoomScaleSheetLayoutView="100" workbookViewId="0">
      <selection activeCell="I18" sqref="I18"/>
    </sheetView>
  </sheetViews>
  <sheetFormatPr defaultRowHeight="18.75" x14ac:dyDescent="0.25"/>
  <cols>
    <col min="1" max="1" width="27.85546875" style="1" bestFit="1" customWidth="1"/>
    <col min="2" max="2" width="1" style="1" customWidth="1"/>
    <col min="3" max="3" width="6.85546875" style="1" bestFit="1" customWidth="1"/>
    <col min="4" max="4" width="1" style="1" customWidth="1"/>
    <col min="5" max="5" width="15.140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6.85546875" style="1" bestFit="1" customWidth="1"/>
    <col min="12" max="12" width="1" style="1" customWidth="1"/>
    <col min="13" max="13" width="15.1406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32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30" x14ac:dyDescent="0.25">
      <c r="A3" s="15" t="s">
        <v>59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30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30" x14ac:dyDescent="0.25">
      <c r="A6" s="14" t="s">
        <v>3</v>
      </c>
      <c r="C6" s="13" t="s">
        <v>61</v>
      </c>
      <c r="D6" s="13" t="s">
        <v>61</v>
      </c>
      <c r="E6" s="13" t="s">
        <v>61</v>
      </c>
      <c r="F6" s="13" t="s">
        <v>61</v>
      </c>
      <c r="G6" s="13" t="s">
        <v>61</v>
      </c>
      <c r="H6" s="13" t="s">
        <v>61</v>
      </c>
      <c r="I6" s="13" t="s">
        <v>61</v>
      </c>
      <c r="K6" s="13" t="s">
        <v>62</v>
      </c>
      <c r="L6" s="13" t="s">
        <v>62</v>
      </c>
      <c r="M6" s="13" t="s">
        <v>62</v>
      </c>
      <c r="N6" s="13" t="s">
        <v>62</v>
      </c>
      <c r="O6" s="13" t="s">
        <v>62</v>
      </c>
      <c r="P6" s="13" t="s">
        <v>62</v>
      </c>
      <c r="Q6" s="13" t="s">
        <v>62</v>
      </c>
    </row>
    <row r="7" spans="1:17" ht="30" x14ac:dyDescent="0.25">
      <c r="A7" s="13" t="s">
        <v>3</v>
      </c>
      <c r="C7" s="13" t="s">
        <v>7</v>
      </c>
      <c r="E7" s="13" t="s">
        <v>69</v>
      </c>
      <c r="G7" s="13" t="s">
        <v>70</v>
      </c>
      <c r="I7" s="13" t="s">
        <v>72</v>
      </c>
      <c r="K7" s="13" t="s">
        <v>7</v>
      </c>
      <c r="M7" s="13" t="s">
        <v>69</v>
      </c>
      <c r="O7" s="13" t="s">
        <v>70</v>
      </c>
      <c r="Q7" s="13" t="s">
        <v>72</v>
      </c>
    </row>
    <row r="8" spans="1:17" ht="21" x14ac:dyDescent="0.25">
      <c r="A8" s="2" t="s">
        <v>41</v>
      </c>
      <c r="C8" s="3">
        <v>1000</v>
      </c>
      <c r="E8" s="3">
        <v>710360225</v>
      </c>
      <c r="G8" s="3">
        <f>E8-I8</f>
        <v>645596166</v>
      </c>
      <c r="I8" s="3">
        <v>64764059</v>
      </c>
      <c r="K8" s="3">
        <v>1000</v>
      </c>
      <c r="M8" s="3">
        <v>710360225</v>
      </c>
      <c r="O8" s="3">
        <v>645596166</v>
      </c>
      <c r="Q8" s="3">
        <v>64764059</v>
      </c>
    </row>
    <row r="9" spans="1:17" ht="21" x14ac:dyDescent="0.25">
      <c r="A9" s="2" t="s">
        <v>36</v>
      </c>
      <c r="C9" s="3">
        <v>1900</v>
      </c>
      <c r="E9" s="3">
        <v>1280365994</v>
      </c>
      <c r="G9" s="3">
        <f>E9-I9</f>
        <v>1147127597</v>
      </c>
      <c r="I9" s="3">
        <v>133238397</v>
      </c>
      <c r="K9" s="3">
        <v>1900</v>
      </c>
      <c r="M9" s="3">
        <v>1280365994</v>
      </c>
      <c r="O9" s="3">
        <v>1147127597</v>
      </c>
      <c r="Q9" s="3">
        <v>133238397</v>
      </c>
    </row>
    <row r="10" spans="1:17" ht="19.5" thickBot="1" x14ac:dyDescent="0.3">
      <c r="E10" s="7">
        <f>SUM(E8:E9)</f>
        <v>1990726219</v>
      </c>
      <c r="G10" s="7">
        <f>SUM(G8:G9)</f>
        <v>1792723763</v>
      </c>
      <c r="I10" s="7">
        <f>SUM(I8:I9)</f>
        <v>198002456</v>
      </c>
      <c r="M10" s="7">
        <f>SUM(M8:M9)</f>
        <v>1990726219</v>
      </c>
      <c r="O10" s="7">
        <f>SUM(O8:O9)</f>
        <v>1792723763</v>
      </c>
      <c r="Q10" s="7">
        <f>SUM(Q8:Q9)</f>
        <v>198002456</v>
      </c>
    </row>
    <row r="11" spans="1:17" ht="19.5" thickTop="1" x14ac:dyDescent="0.2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6"/>
  <sheetViews>
    <sheetView rightToLeft="1" view="pageBreakPreview" zoomScaleNormal="100" zoomScaleSheetLayoutView="100" workbookViewId="0">
      <selection activeCell="G13" sqref="G13"/>
    </sheetView>
  </sheetViews>
  <sheetFormatPr defaultRowHeight="18.75" x14ac:dyDescent="0.25"/>
  <cols>
    <col min="1" max="1" width="31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30" x14ac:dyDescent="0.25">
      <c r="A3" s="15" t="s">
        <v>59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30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30" x14ac:dyDescent="0.25">
      <c r="A6" s="14" t="s">
        <v>63</v>
      </c>
      <c r="C6" s="13" t="s">
        <v>61</v>
      </c>
      <c r="D6" s="13" t="s">
        <v>61</v>
      </c>
      <c r="E6" s="13" t="s">
        <v>61</v>
      </c>
      <c r="F6" s="13" t="s">
        <v>61</v>
      </c>
      <c r="G6" s="13" t="s">
        <v>61</v>
      </c>
      <c r="H6" s="13" t="s">
        <v>61</v>
      </c>
      <c r="I6" s="13" t="s">
        <v>61</v>
      </c>
      <c r="K6" s="13" t="s">
        <v>62</v>
      </c>
      <c r="L6" s="13" t="s">
        <v>62</v>
      </c>
      <c r="M6" s="13" t="s">
        <v>62</v>
      </c>
      <c r="N6" s="13" t="s">
        <v>62</v>
      </c>
      <c r="O6" s="13" t="s">
        <v>62</v>
      </c>
      <c r="P6" s="13" t="s">
        <v>62</v>
      </c>
      <c r="Q6" s="13" t="s">
        <v>62</v>
      </c>
    </row>
    <row r="7" spans="1:17" ht="30" x14ac:dyDescent="0.25">
      <c r="A7" s="13" t="s">
        <v>63</v>
      </c>
      <c r="C7" s="13" t="s">
        <v>76</v>
      </c>
      <c r="E7" s="13" t="s">
        <v>73</v>
      </c>
      <c r="G7" s="13" t="s">
        <v>74</v>
      </c>
      <c r="I7" s="13" t="s">
        <v>77</v>
      </c>
      <c r="K7" s="13" t="s">
        <v>76</v>
      </c>
      <c r="M7" s="13" t="s">
        <v>73</v>
      </c>
      <c r="O7" s="13" t="s">
        <v>74</v>
      </c>
      <c r="Q7" s="13" t="s">
        <v>77</v>
      </c>
    </row>
    <row r="8" spans="1:17" ht="21" x14ac:dyDescent="0.25">
      <c r="A8" s="2" t="s">
        <v>39</v>
      </c>
      <c r="C8" s="3">
        <v>0</v>
      </c>
      <c r="E8" s="3">
        <v>3039248876.279007</v>
      </c>
      <c r="G8" s="3">
        <v>0</v>
      </c>
      <c r="I8" s="3">
        <f>G8+E8</f>
        <v>3039248876.279007</v>
      </c>
      <c r="K8" s="3">
        <v>0</v>
      </c>
      <c r="M8" s="3">
        <v>10376340227.393005</v>
      </c>
      <c r="O8" s="3">
        <v>0</v>
      </c>
      <c r="Q8" s="3">
        <f>O8+M8</f>
        <v>10376340227.393005</v>
      </c>
    </row>
    <row r="9" spans="1:17" ht="21" x14ac:dyDescent="0.25">
      <c r="A9" s="2" t="s">
        <v>23</v>
      </c>
      <c r="C9" s="3">
        <v>0</v>
      </c>
      <c r="E9" s="3">
        <v>2330878903.6118164</v>
      </c>
      <c r="G9" s="3">
        <v>0</v>
      </c>
      <c r="I9" s="3">
        <f t="shared" ref="I9:I14" si="0">G9+E9</f>
        <v>2330878903.6118164</v>
      </c>
      <c r="K9" s="3">
        <v>0</v>
      </c>
      <c r="M9" s="3">
        <v>7571056233.2915955</v>
      </c>
      <c r="O9" s="3">
        <v>0</v>
      </c>
      <c r="Q9" s="3">
        <f t="shared" ref="Q9:Q14" si="1">O9+M9</f>
        <v>7571056233.2915955</v>
      </c>
    </row>
    <row r="10" spans="1:17" ht="21" x14ac:dyDescent="0.25">
      <c r="A10" s="2" t="s">
        <v>41</v>
      </c>
      <c r="C10" s="3">
        <v>0</v>
      </c>
      <c r="E10" s="3">
        <v>1815825821.90625</v>
      </c>
      <c r="G10" s="3">
        <v>64764059</v>
      </c>
      <c r="I10" s="3">
        <f t="shared" si="0"/>
        <v>1880589880.90625</v>
      </c>
      <c r="K10" s="3">
        <v>0</v>
      </c>
      <c r="M10" s="3">
        <v>6504209898.2437515</v>
      </c>
      <c r="O10" s="3">
        <v>64764059</v>
      </c>
      <c r="Q10" s="3">
        <f t="shared" si="1"/>
        <v>6568973957.2437515</v>
      </c>
    </row>
    <row r="11" spans="1:17" ht="21" x14ac:dyDescent="0.25">
      <c r="A11" s="2" t="s">
        <v>36</v>
      </c>
      <c r="C11" s="3">
        <v>0</v>
      </c>
      <c r="E11" s="3">
        <v>2011862479.5762558</v>
      </c>
      <c r="G11" s="3">
        <v>133238397</v>
      </c>
      <c r="I11" s="3">
        <f t="shared" si="0"/>
        <v>2145100876.5762558</v>
      </c>
      <c r="K11" s="3">
        <v>0</v>
      </c>
      <c r="M11" s="3">
        <v>6601619935.2293701</v>
      </c>
      <c r="O11" s="3">
        <v>133238397</v>
      </c>
      <c r="Q11" s="3">
        <f t="shared" si="1"/>
        <v>6734858332.2293701</v>
      </c>
    </row>
    <row r="12" spans="1:17" ht="21" x14ac:dyDescent="0.25">
      <c r="A12" s="2" t="s">
        <v>33</v>
      </c>
      <c r="C12" s="3">
        <v>0</v>
      </c>
      <c r="E12" s="3">
        <v>961175755.3125</v>
      </c>
      <c r="G12" s="3">
        <v>0</v>
      </c>
      <c r="I12" s="3">
        <f t="shared" si="0"/>
        <v>961175755.3125</v>
      </c>
      <c r="K12" s="3">
        <v>0</v>
      </c>
      <c r="M12" s="3">
        <v>3352942169.0625</v>
      </c>
      <c r="O12" s="3">
        <v>0</v>
      </c>
      <c r="Q12" s="3">
        <f t="shared" si="1"/>
        <v>3352942169.0625</v>
      </c>
    </row>
    <row r="13" spans="1:17" ht="21" x14ac:dyDescent="0.25">
      <c r="A13" s="2" t="s">
        <v>30</v>
      </c>
      <c r="C13" s="3">
        <v>0</v>
      </c>
      <c r="E13" s="3">
        <v>656730945.9375</v>
      </c>
      <c r="G13" s="3">
        <v>0</v>
      </c>
      <c r="I13" s="3">
        <f t="shared" si="0"/>
        <v>656730945.9375</v>
      </c>
      <c r="K13" s="3">
        <v>0</v>
      </c>
      <c r="M13" s="3">
        <v>1674536435.25</v>
      </c>
      <c r="O13" s="3">
        <v>0</v>
      </c>
      <c r="Q13" s="3">
        <f t="shared" si="1"/>
        <v>1674536435.25</v>
      </c>
    </row>
    <row r="14" spans="1:17" ht="21" x14ac:dyDescent="0.25">
      <c r="A14" s="2" t="s">
        <v>27</v>
      </c>
      <c r="C14" s="3">
        <v>0</v>
      </c>
      <c r="E14" s="3">
        <v>414284897.25</v>
      </c>
      <c r="G14" s="3">
        <v>0</v>
      </c>
      <c r="I14" s="3">
        <f t="shared" si="0"/>
        <v>414284897.25</v>
      </c>
      <c r="K14" s="3">
        <v>0</v>
      </c>
      <c r="M14" s="3">
        <v>1388768240.125</v>
      </c>
      <c r="O14" s="3">
        <v>0</v>
      </c>
      <c r="Q14" s="3">
        <f t="shared" si="1"/>
        <v>1388768240.125</v>
      </c>
    </row>
    <row r="15" spans="1:17" ht="19.5" thickBot="1" x14ac:dyDescent="0.3">
      <c r="C15" s="7">
        <f>SUM(C8:C14)</f>
        <v>0</v>
      </c>
      <c r="E15" s="7">
        <f>SUM(E8:E14)</f>
        <v>11230007679.873329</v>
      </c>
      <c r="G15" s="7">
        <f>SUM(G8:G14)</f>
        <v>198002456</v>
      </c>
      <c r="I15" s="7">
        <f>SUM(I8:I14)</f>
        <v>11428010135.873329</v>
      </c>
      <c r="K15" s="7">
        <f>SUM(K8:K14)</f>
        <v>0</v>
      </c>
      <c r="M15" s="7">
        <f>SUM(M8:M14)</f>
        <v>37469473138.595222</v>
      </c>
      <c r="O15" s="7">
        <f>SUM(O8:O14)</f>
        <v>198002456</v>
      </c>
      <c r="Q15" s="7">
        <f>SUM(Q8:Q14)</f>
        <v>37667475594.595222</v>
      </c>
    </row>
    <row r="16" spans="1:17" ht="19.5" thickTop="1" x14ac:dyDescent="0.25"/>
  </sheetData>
  <sortState xmlns:xlrd2="http://schemas.microsoft.com/office/spreadsheetml/2017/richdata2" ref="A8:Q14">
    <sortCondition descending="1" ref="E8:E14"/>
  </sortState>
  <mergeCells count="14">
    <mergeCell ref="A4:Q4"/>
    <mergeCell ref="A2:Q2"/>
    <mergeCell ref="A3:Q3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view="pageBreakPreview" zoomScaleNormal="100" zoomScaleSheetLayoutView="100" workbookViewId="0">
      <selection activeCell="AA17" sqref="AA17"/>
    </sheetView>
  </sheetViews>
  <sheetFormatPr defaultRowHeight="18.75" x14ac:dyDescent="0.25"/>
  <cols>
    <col min="1" max="1" width="21" style="1" bestFit="1" customWidth="1"/>
    <col min="2" max="2" width="1" style="1" customWidth="1"/>
    <col min="3" max="3" width="22.85546875" style="1" bestFit="1" customWidth="1"/>
    <col min="4" max="4" width="1" style="1" customWidth="1"/>
    <col min="5" max="5" width="39.8554687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39.85546875" style="1" bestFit="1" customWidth="1"/>
    <col min="10" max="10" width="1" style="1" customWidth="1"/>
    <col min="11" max="11" width="34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30" x14ac:dyDescent="0.25">
      <c r="A3" s="15" t="s">
        <v>59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30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6" spans="1:11" ht="30" x14ac:dyDescent="0.25">
      <c r="A6" s="13" t="s">
        <v>78</v>
      </c>
      <c r="B6" s="13" t="s">
        <v>78</v>
      </c>
      <c r="C6" s="13" t="s">
        <v>78</v>
      </c>
      <c r="E6" s="13" t="s">
        <v>61</v>
      </c>
      <c r="F6" s="13" t="s">
        <v>61</v>
      </c>
      <c r="G6" s="13" t="s">
        <v>61</v>
      </c>
      <c r="I6" s="13" t="s">
        <v>62</v>
      </c>
      <c r="J6" s="13" t="s">
        <v>62</v>
      </c>
      <c r="K6" s="13" t="s">
        <v>62</v>
      </c>
    </row>
    <row r="7" spans="1:11" ht="30" x14ac:dyDescent="0.25">
      <c r="A7" s="13" t="s">
        <v>79</v>
      </c>
      <c r="C7" s="13" t="s">
        <v>47</v>
      </c>
      <c r="E7" s="13" t="s">
        <v>80</v>
      </c>
      <c r="G7" s="13" t="s">
        <v>81</v>
      </c>
      <c r="I7" s="13" t="s">
        <v>80</v>
      </c>
      <c r="K7" s="13" t="s">
        <v>81</v>
      </c>
    </row>
    <row r="8" spans="1:11" ht="21" x14ac:dyDescent="0.25">
      <c r="A8" s="2" t="s">
        <v>53</v>
      </c>
      <c r="C8" s="1" t="s">
        <v>57</v>
      </c>
      <c r="E8" s="3">
        <v>6257</v>
      </c>
      <c r="G8" s="1" t="s">
        <v>68</v>
      </c>
      <c r="I8" s="3">
        <v>31618</v>
      </c>
      <c r="K8" s="1" t="s">
        <v>68</v>
      </c>
    </row>
  </sheetData>
  <mergeCells count="12">
    <mergeCell ref="A2:K2"/>
    <mergeCell ref="I7"/>
    <mergeCell ref="K7"/>
    <mergeCell ref="I6:K6"/>
    <mergeCell ref="A4:K4"/>
    <mergeCell ref="A3:K3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view="pageBreakPreview" zoomScale="115" zoomScaleNormal="100" zoomScaleSheetLayoutView="115" workbookViewId="0">
      <selection activeCell="AA17" sqref="AA17"/>
    </sheetView>
  </sheetViews>
  <sheetFormatPr defaultRowHeight="18.75" x14ac:dyDescent="0.25"/>
  <cols>
    <col min="1" max="1" width="32.7109375" style="1" customWidth="1"/>
    <col min="2" max="2" width="1" style="1" customWidth="1"/>
    <col min="3" max="3" width="21.42578125" style="1" customWidth="1"/>
    <col min="4" max="4" width="1" style="1" customWidth="1"/>
    <col min="5" max="5" width="24" style="1" bestFit="1" customWidth="1"/>
    <col min="6" max="6" width="1" style="1" customWidth="1"/>
    <col min="7" max="7" width="37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25">
      <c r="A2" s="15" t="s">
        <v>0</v>
      </c>
      <c r="B2" s="15"/>
      <c r="C2" s="15"/>
      <c r="D2" s="15"/>
      <c r="E2" s="15"/>
      <c r="F2" s="15"/>
      <c r="G2" s="15"/>
    </row>
    <row r="3" spans="1:7" ht="30" x14ac:dyDescent="0.25">
      <c r="A3" s="15" t="s">
        <v>59</v>
      </c>
      <c r="B3" s="15"/>
      <c r="C3" s="15"/>
      <c r="D3" s="15"/>
      <c r="E3" s="15"/>
      <c r="F3" s="15"/>
      <c r="G3" s="15"/>
    </row>
    <row r="4" spans="1:7" ht="30" x14ac:dyDescent="0.25">
      <c r="A4" s="15" t="s">
        <v>2</v>
      </c>
      <c r="B4" s="15"/>
      <c r="C4" s="15"/>
      <c r="D4" s="15"/>
      <c r="E4" s="15"/>
      <c r="F4" s="15"/>
      <c r="G4" s="15"/>
    </row>
    <row r="6" spans="1:7" ht="30" x14ac:dyDescent="0.25">
      <c r="A6" s="13" t="s">
        <v>63</v>
      </c>
      <c r="C6" s="13" t="s">
        <v>50</v>
      </c>
      <c r="E6" s="13" t="s">
        <v>75</v>
      </c>
      <c r="G6" s="13" t="s">
        <v>12</v>
      </c>
    </row>
    <row r="7" spans="1:7" ht="21" x14ac:dyDescent="0.25">
      <c r="A7" s="10" t="s">
        <v>82</v>
      </c>
      <c r="C7" s="3">
        <f>'سرمایه‌گذاری در اوراق بهادار'!I15</f>
        <v>11428010135.873329</v>
      </c>
      <c r="E7" s="5">
        <f>C7/C9</f>
        <v>0.9999994524859096</v>
      </c>
      <c r="G7" s="5">
        <f>C7/'اوراق مشارکت'!AI19</f>
        <v>1.1084341071837232E-2</v>
      </c>
    </row>
    <row r="8" spans="1:7" ht="21" x14ac:dyDescent="0.25">
      <c r="A8" s="10" t="s">
        <v>83</v>
      </c>
      <c r="C8" s="3">
        <v>6257</v>
      </c>
      <c r="E8" s="5">
        <f>C8/C9</f>
        <v>5.475140903632194E-7</v>
      </c>
      <c r="G8" s="5">
        <v>0</v>
      </c>
    </row>
    <row r="9" spans="1:7" ht="19.5" thickBot="1" x14ac:dyDescent="0.3">
      <c r="A9" s="11"/>
      <c r="C9" s="7">
        <f>SUM(C7:C8)</f>
        <v>11428016392.873329</v>
      </c>
      <c r="E9" s="12">
        <f>SUM(E7:E8)</f>
        <v>1</v>
      </c>
      <c r="G9" s="12">
        <f>SUM(G7:G8)</f>
        <v>1.1084341071837232E-2</v>
      </c>
    </row>
    <row r="10" spans="1:7" ht="19.5" thickTop="1" x14ac:dyDescent="0.25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جلد</vt:lpstr>
      <vt:lpstr>اوراق مشارکت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جمع درآمدها</vt:lpstr>
      <vt:lpstr>جلد!Print_Area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Reza Ahmadi</cp:lastModifiedBy>
  <dcterms:modified xsi:type="dcterms:W3CDTF">2021-09-01T06:25:04Z</dcterms:modified>
</cp:coreProperties>
</file>